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843D92F0-9CBF-4E86-941B-9815C741C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2" l="1"/>
  <c r="O10" i="2"/>
  <c r="N10" i="2"/>
  <c r="N16" i="2"/>
  <c r="O16" i="2"/>
  <c r="O52" i="2"/>
  <c r="O26" i="2"/>
  <c r="M52" i="2"/>
  <c r="N26" i="2"/>
  <c r="M10" i="2"/>
  <c r="M16" i="2"/>
  <c r="M26" i="2"/>
  <c r="L26" i="2"/>
  <c r="L16" i="2"/>
  <c r="L10" i="2"/>
  <c r="O74" i="2" l="1"/>
  <c r="O86" i="2" s="1"/>
  <c r="M74" i="2"/>
  <c r="K10" i="2"/>
  <c r="K16" i="2"/>
  <c r="K26" i="2"/>
  <c r="K52" i="2"/>
  <c r="J26" i="2"/>
  <c r="J16" i="2"/>
  <c r="I10" i="2"/>
  <c r="I16" i="2"/>
  <c r="J10" i="2"/>
  <c r="I26" i="2"/>
  <c r="G26" i="2"/>
  <c r="H26" i="2"/>
  <c r="H16" i="2"/>
  <c r="H10" i="2"/>
  <c r="G10" i="2"/>
  <c r="G16" i="2"/>
  <c r="F26" i="2"/>
  <c r="G74" i="2" l="1"/>
  <c r="F16" i="2"/>
  <c r="F10" i="2"/>
  <c r="P23" i="2"/>
  <c r="E16" i="2"/>
  <c r="C52" i="2"/>
  <c r="D52" i="2"/>
  <c r="E52" i="2"/>
  <c r="E74" i="2" s="1"/>
  <c r="F52" i="2"/>
  <c r="G52" i="2"/>
  <c r="H52" i="2"/>
  <c r="I52" i="2"/>
  <c r="J52" i="2"/>
  <c r="J74" i="2" s="1"/>
  <c r="L52" i="2"/>
  <c r="N52" i="2"/>
  <c r="C26" i="2"/>
  <c r="D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86" i="2"/>
  <c r="C84" i="2"/>
  <c r="K84" i="2"/>
  <c r="H84" i="2"/>
  <c r="E84" i="2"/>
  <c r="N84" i="2"/>
  <c r="G84" i="2"/>
  <c r="F84" i="2"/>
  <c r="O84" i="2"/>
  <c r="I84" i="2"/>
  <c r="B16" i="2"/>
  <c r="N74" i="2"/>
  <c r="N86" i="2" s="1"/>
  <c r="C74" i="2"/>
  <c r="M84" i="2"/>
  <c r="D84" i="2"/>
  <c r="J84" i="2"/>
  <c r="H74" i="2" l="1"/>
  <c r="H86" i="2" s="1"/>
  <c r="H87" i="2" s="1"/>
  <c r="K74" i="2"/>
  <c r="K86" i="2" s="1"/>
  <c r="G86" i="2"/>
  <c r="L74" i="2"/>
  <c r="L86" i="2" s="1"/>
  <c r="E86" i="2"/>
  <c r="F74" i="2"/>
  <c r="F86" i="2" s="1"/>
  <c r="F87" i="2" s="1"/>
  <c r="D86" i="2"/>
  <c r="I86" i="2"/>
  <c r="C86" i="2"/>
  <c r="M86" i="2"/>
  <c r="M87" i="2" s="1"/>
  <c r="B74" i="2"/>
  <c r="B86" i="2" s="1"/>
  <c r="P74" i="2" l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<sst xmlns="http://schemas.openxmlformats.org/spreadsheetml/2006/main" count="116" uniqueCount="115">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</sst>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A10" sqref="A10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44" t="s">
        <v>104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 x14ac:dyDescent="0.25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102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8" t="s">
        <v>97</v>
      </c>
      <c r="B7" s="39" t="s">
        <v>105</v>
      </c>
      <c r="C7" s="39" t="s">
        <v>36</v>
      </c>
      <c r="D7" s="41" t="s">
        <v>106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x14ac:dyDescent="0.25">
      <c r="A8" s="38"/>
      <c r="B8" s="40"/>
      <c r="C8" s="40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 t="shared" ref="B10:H10" si="0">+B11+B12+B13+B14+B15</f>
        <v>67462962</v>
      </c>
      <c r="C10" s="8">
        <f t="shared" si="0"/>
        <v>0</v>
      </c>
      <c r="D10" s="8">
        <f t="shared" si="0"/>
        <v>4373257.1399999997</v>
      </c>
      <c r="E10" s="8">
        <f t="shared" si="0"/>
        <v>4249400.21</v>
      </c>
      <c r="F10" s="8">
        <f t="shared" si="0"/>
        <v>4528762.7299999995</v>
      </c>
      <c r="G10" s="8">
        <f t="shared" si="0"/>
        <v>7928742.0699999994</v>
      </c>
      <c r="H10" s="8">
        <f t="shared" si="0"/>
        <v>4366914.6399999997</v>
      </c>
      <c r="I10" s="8">
        <f t="shared" ref="I10:M10" si="1">+I11+I12+I13+I14+I15</f>
        <v>4273334.66</v>
      </c>
      <c r="J10" s="8">
        <f t="shared" si="1"/>
        <v>5543979.4800000004</v>
      </c>
      <c r="K10" s="8">
        <f t="shared" si="1"/>
        <v>4419768.55</v>
      </c>
      <c r="L10" s="8">
        <f t="shared" si="1"/>
        <v>5083947.8499999996</v>
      </c>
      <c r="M10" s="8">
        <f t="shared" si="1"/>
        <v>7772256.1599999992</v>
      </c>
      <c r="N10" s="8">
        <f>+N11+N12+N13+N14+N15</f>
        <v>8162686.8300000001</v>
      </c>
      <c r="O10" s="8">
        <f>+O11+O12+O13+O14+O15</f>
        <v>7549520.6900000004</v>
      </c>
      <c r="P10" s="8">
        <f>+D10+E10+F10+G10+H10+I10+J10+K10+L10+M10+N10+O10</f>
        <v>68252571.00999999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>
        <v>3540526.1</v>
      </c>
      <c r="H11" s="19">
        <v>3661413.27</v>
      </c>
      <c r="I11" s="19">
        <v>3575145.85</v>
      </c>
      <c r="J11" s="19">
        <v>4699012.25</v>
      </c>
      <c r="K11" s="19">
        <v>3675650</v>
      </c>
      <c r="L11" s="19">
        <v>4254350</v>
      </c>
      <c r="M11" s="19">
        <v>3699026.1</v>
      </c>
      <c r="N11" s="19">
        <v>7247494.9199999999</v>
      </c>
      <c r="O11" s="19">
        <v>3469350</v>
      </c>
      <c r="P11" s="8">
        <f t="shared" ref="P11:P74" si="2">+D11+E11+F11+G11+H11+I11+J11+K11+L11+M11+N11+O11</f>
        <v>48746215.81000001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>
        <v>3861833.33</v>
      </c>
      <c r="H12" s="19">
        <v>162000</v>
      </c>
      <c r="I12" s="19">
        <v>162000</v>
      </c>
      <c r="J12" s="19">
        <v>177000</v>
      </c>
      <c r="K12" s="19">
        <v>177000</v>
      </c>
      <c r="L12" s="19">
        <v>177000</v>
      </c>
      <c r="M12" s="19">
        <v>3526500.01</v>
      </c>
      <c r="N12" s="19">
        <v>364833.33</v>
      </c>
      <c r="O12" s="19">
        <v>3555500</v>
      </c>
      <c r="P12" s="8">
        <f t="shared" si="2"/>
        <v>12814666.67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>
        <v>3020.8</v>
      </c>
      <c r="H13" s="19"/>
      <c r="I13" s="19">
        <v>3673.6</v>
      </c>
      <c r="J13" s="19">
        <v>2112</v>
      </c>
      <c r="K13" s="19">
        <v>16403.2</v>
      </c>
      <c r="L13" s="19">
        <v>15244.8</v>
      </c>
      <c r="M13" s="19">
        <v>0</v>
      </c>
      <c r="N13" s="19">
        <v>0</v>
      </c>
      <c r="O13" s="19">
        <v>5952</v>
      </c>
      <c r="P13" s="8">
        <f t="shared" si="2"/>
        <v>54720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2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>
        <v>523361.84</v>
      </c>
      <c r="H15" s="19">
        <v>543501.37</v>
      </c>
      <c r="I15" s="19">
        <v>532515.21</v>
      </c>
      <c r="J15" s="19">
        <v>665855.23</v>
      </c>
      <c r="K15" s="19">
        <v>550715.35</v>
      </c>
      <c r="L15" s="19">
        <v>637353.05000000005</v>
      </c>
      <c r="M15" s="19">
        <v>546730.05000000005</v>
      </c>
      <c r="N15" s="19">
        <v>550358.57999999996</v>
      </c>
      <c r="O15" s="19">
        <v>518718.69</v>
      </c>
      <c r="P15" s="8">
        <f t="shared" si="2"/>
        <v>6636968.5300000003</v>
      </c>
    </row>
    <row r="16" spans="1:16" x14ac:dyDescent="0.25">
      <c r="A16" s="2" t="s">
        <v>6</v>
      </c>
      <c r="B16" s="10">
        <f t="shared" ref="B16:C16" si="3">+SUM(B17:B25)</f>
        <v>32815732</v>
      </c>
      <c r="C16" s="10">
        <f t="shared" si="3"/>
        <v>0</v>
      </c>
      <c r="D16" s="10">
        <f t="shared" ref="D16:H16" si="4">+SUM(D17:D25)</f>
        <v>1179645.3399999999</v>
      </c>
      <c r="E16" s="10">
        <f t="shared" si="4"/>
        <v>2411662.09</v>
      </c>
      <c r="F16" s="10">
        <f t="shared" si="4"/>
        <v>1829641.7500000002</v>
      </c>
      <c r="G16" s="10">
        <f t="shared" si="4"/>
        <v>1885300.4100000001</v>
      </c>
      <c r="H16" s="10">
        <f t="shared" si="4"/>
        <v>2274768.94</v>
      </c>
      <c r="I16" s="10">
        <f t="shared" ref="I16:M16" si="5">+SUM(I17:I25)</f>
        <v>2269426.2200000007</v>
      </c>
      <c r="J16" s="10">
        <f t="shared" si="5"/>
        <v>2089713.02</v>
      </c>
      <c r="K16" s="10">
        <f t="shared" si="5"/>
        <v>2983754.89</v>
      </c>
      <c r="L16" s="10">
        <f t="shared" si="5"/>
        <v>2511054.19</v>
      </c>
      <c r="M16" s="10">
        <f t="shared" si="5"/>
        <v>2036090.3199999998</v>
      </c>
      <c r="N16" s="10">
        <f>+SUM(N17:N25)</f>
        <v>4630037.7</v>
      </c>
      <c r="O16" s="10">
        <f>+SUM(O17:O25)</f>
        <v>3920879.5499999993</v>
      </c>
      <c r="P16" s="8">
        <f t="shared" si="2"/>
        <v>30021974.420000002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564878.5</v>
      </c>
      <c r="F17" s="19">
        <v>331009.77</v>
      </c>
      <c r="G17" s="19">
        <v>308848.52</v>
      </c>
      <c r="H17" s="19">
        <v>363383.33</v>
      </c>
      <c r="I17" s="19">
        <v>224970.3</v>
      </c>
      <c r="J17" s="19">
        <v>474641.7</v>
      </c>
      <c r="K17" s="19">
        <v>375410.63</v>
      </c>
      <c r="L17" s="19">
        <v>568847.74</v>
      </c>
      <c r="M17" s="19">
        <v>336824.87</v>
      </c>
      <c r="N17" s="19">
        <v>179465.52</v>
      </c>
      <c r="O17" s="19">
        <v>407095.05</v>
      </c>
      <c r="P17" s="8">
        <f t="shared" si="2"/>
        <v>4363966.7300000004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>
        <v>17157.2</v>
      </c>
      <c r="G18" s="19">
        <v>0</v>
      </c>
      <c r="H18" s="19">
        <v>0</v>
      </c>
      <c r="I18" s="19">
        <v>48784</v>
      </c>
      <c r="J18" s="19"/>
      <c r="K18" s="19">
        <v>222743.28</v>
      </c>
      <c r="L18" s="19">
        <v>0</v>
      </c>
      <c r="M18" s="19">
        <v>0</v>
      </c>
      <c r="N18" s="19">
        <v>363527.75</v>
      </c>
      <c r="O18" s="19">
        <v>515365</v>
      </c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>
        <v>25000</v>
      </c>
      <c r="H19" s="19">
        <v>39750</v>
      </c>
      <c r="I19" s="19">
        <v>14585.4</v>
      </c>
      <c r="J19" s="19">
        <v>291300</v>
      </c>
      <c r="K19" s="19">
        <v>5500</v>
      </c>
      <c r="L19" s="19">
        <v>0</v>
      </c>
      <c r="M19" s="19">
        <v>28438.68</v>
      </c>
      <c r="N19" s="19">
        <v>0</v>
      </c>
      <c r="O19" s="19">
        <v>12450</v>
      </c>
      <c r="P19" s="8">
        <f t="shared" si="2"/>
        <v>677032.38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>
        <v>21520</v>
      </c>
      <c r="G20" s="19">
        <v>0</v>
      </c>
      <c r="H20" s="19">
        <v>0</v>
      </c>
      <c r="I20" s="19"/>
      <c r="J20" s="19"/>
      <c r="K20" s="19"/>
      <c r="L20" s="19"/>
      <c r="M20" s="19"/>
      <c r="N20" s="19"/>
      <c r="O20" s="19"/>
      <c r="P20" s="8">
        <f t="shared" si="2"/>
        <v>21520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>
        <v>769566.79</v>
      </c>
      <c r="H21" s="28">
        <v>583407.6</v>
      </c>
      <c r="I21" s="28">
        <v>638892.93000000005</v>
      </c>
      <c r="J21" s="28">
        <v>587614.81000000006</v>
      </c>
      <c r="K21" s="28">
        <v>875838.24</v>
      </c>
      <c r="L21" s="28">
        <v>571255.18000000005</v>
      </c>
      <c r="M21" s="28">
        <v>693036.38</v>
      </c>
      <c r="N21" s="28">
        <v>742961.76</v>
      </c>
      <c r="O21" s="28">
        <v>1392844.38</v>
      </c>
      <c r="P21" s="8">
        <f t="shared" si="2"/>
        <v>8533590.3699999992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>
        <v>243153.76</v>
      </c>
      <c r="H22" s="28">
        <v>283289.59999999998</v>
      </c>
      <c r="I22" s="28">
        <v>285349.65000000002</v>
      </c>
      <c r="J22" s="28">
        <v>287792.34000000003</v>
      </c>
      <c r="K22" s="28">
        <v>292321.39</v>
      </c>
      <c r="L22" s="28">
        <v>415435.06</v>
      </c>
      <c r="M22" s="28">
        <v>283389.93</v>
      </c>
      <c r="N22" s="28">
        <v>284128.17</v>
      </c>
      <c r="O22" s="28">
        <v>315210.21999999997</v>
      </c>
      <c r="P22" s="8">
        <f t="shared" si="2"/>
        <v>3680115.0300000003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v>36439.33</v>
      </c>
      <c r="E23" s="28">
        <v>84620.160000000003</v>
      </c>
      <c r="F23" s="28">
        <v>36493.33</v>
      </c>
      <c r="G23" s="28">
        <v>36493.33</v>
      </c>
      <c r="H23" s="28">
        <v>54636.01</v>
      </c>
      <c r="I23" s="28">
        <v>36493.33</v>
      </c>
      <c r="J23" s="28">
        <v>164372.16</v>
      </c>
      <c r="K23" s="28">
        <v>113307.26</v>
      </c>
      <c r="L23" s="28">
        <v>16284</v>
      </c>
      <c r="M23" s="28">
        <v>44045.33</v>
      </c>
      <c r="N23" s="28">
        <v>40877.49</v>
      </c>
      <c r="O23" s="28">
        <v>199792.29</v>
      </c>
      <c r="P23" s="8">
        <f t="shared" si="2"/>
        <v>863854.02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401726.49</v>
      </c>
      <c r="F24" s="28">
        <v>119290.57</v>
      </c>
      <c r="G24" s="28">
        <v>103333.21</v>
      </c>
      <c r="H24" s="28">
        <v>687481</v>
      </c>
      <c r="I24" s="28">
        <v>457124.81</v>
      </c>
      <c r="J24" s="28">
        <v>179809.21</v>
      </c>
      <c r="K24" s="28">
        <v>481159.4</v>
      </c>
      <c r="L24" s="28">
        <v>557136.41</v>
      </c>
      <c r="M24" s="28">
        <v>261899.13</v>
      </c>
      <c r="N24" s="28">
        <v>2392819.09</v>
      </c>
      <c r="O24" s="28">
        <v>691051.61</v>
      </c>
      <c r="P24" s="8">
        <f t="shared" si="2"/>
        <v>6367050.9300000006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187493.52</v>
      </c>
      <c r="G25" s="28">
        <v>398904.8</v>
      </c>
      <c r="H25" s="28">
        <v>262821.40000000002</v>
      </c>
      <c r="I25" s="28">
        <v>563225.80000000005</v>
      </c>
      <c r="J25" s="28">
        <v>104182.8</v>
      </c>
      <c r="K25" s="28">
        <v>617474.68999999994</v>
      </c>
      <c r="L25" s="28">
        <v>382095.8</v>
      </c>
      <c r="M25" s="28">
        <v>388456</v>
      </c>
      <c r="N25" s="28">
        <v>626257.92000000004</v>
      </c>
      <c r="O25" s="28">
        <v>387071</v>
      </c>
      <c r="P25" s="8">
        <f t="shared" si="2"/>
        <v>4347267.7300000004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I26" si="6">+SUM(C27:C35)</f>
        <v>0</v>
      </c>
      <c r="D26" s="32">
        <f t="shared" si="6"/>
        <v>0</v>
      </c>
      <c r="E26" s="32">
        <f>+SUM(E27:E35)</f>
        <v>64622.79</v>
      </c>
      <c r="F26" s="32">
        <f t="shared" si="6"/>
        <v>448720.98</v>
      </c>
      <c r="G26" s="32">
        <f t="shared" si="6"/>
        <v>580239.42000000004</v>
      </c>
      <c r="H26" s="32">
        <f t="shared" si="6"/>
        <v>199012.46</v>
      </c>
      <c r="I26" s="32">
        <f t="shared" si="6"/>
        <v>50564.56</v>
      </c>
      <c r="J26" s="32">
        <f t="shared" ref="J26:O26" si="7">+SUM(J27:J35)</f>
        <v>674018.15999999992</v>
      </c>
      <c r="K26" s="32">
        <f t="shared" si="7"/>
        <v>148257.70000000001</v>
      </c>
      <c r="L26" s="32">
        <f t="shared" si="7"/>
        <v>377515.02</v>
      </c>
      <c r="M26" s="32">
        <f t="shared" si="7"/>
        <v>729770.28999999992</v>
      </c>
      <c r="N26" s="32">
        <f t="shared" si="7"/>
        <v>547974.69000000006</v>
      </c>
      <c r="O26" s="32">
        <f t="shared" si="7"/>
        <v>636819.65</v>
      </c>
      <c r="P26" s="8">
        <f t="shared" si="2"/>
        <v>4457515.72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106758.1</v>
      </c>
      <c r="G27" s="28">
        <v>0</v>
      </c>
      <c r="H27" s="28">
        <v>8162.8</v>
      </c>
      <c r="I27" s="28">
        <v>26195.200000000001</v>
      </c>
      <c r="J27" s="28"/>
      <c r="K27" s="28">
        <v>102807.5</v>
      </c>
      <c r="L27" s="28">
        <v>88740</v>
      </c>
      <c r="M27" s="28">
        <v>18895</v>
      </c>
      <c r="N27" s="28">
        <v>4708.2</v>
      </c>
      <c r="O27" s="28">
        <v>104334.39999999999</v>
      </c>
      <c r="P27" s="8">
        <f t="shared" si="2"/>
        <v>460601.19999999995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>
        <v>25960</v>
      </c>
      <c r="H28" s="19">
        <v>0</v>
      </c>
      <c r="I28" s="19"/>
      <c r="J28" s="19">
        <v>51603.65</v>
      </c>
      <c r="K28" s="19">
        <v>0</v>
      </c>
      <c r="L28" s="19"/>
      <c r="M28" s="19">
        <v>162521.4</v>
      </c>
      <c r="N28" s="19">
        <v>12980</v>
      </c>
      <c r="O28" s="19">
        <v>0</v>
      </c>
      <c r="P28" s="8">
        <f t="shared" si="2"/>
        <v>253065.05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3450</v>
      </c>
      <c r="F29" s="19">
        <v>88618</v>
      </c>
      <c r="G29" s="19">
        <v>0</v>
      </c>
      <c r="H29" s="19">
        <v>3100</v>
      </c>
      <c r="I29" s="19">
        <v>0</v>
      </c>
      <c r="J29" s="19">
        <v>93721.56</v>
      </c>
      <c r="K29" s="19">
        <v>4325</v>
      </c>
      <c r="L29" s="19">
        <v>106135.8</v>
      </c>
      <c r="M29" s="19">
        <v>175254.21</v>
      </c>
      <c r="N29" s="19">
        <v>287967.2</v>
      </c>
      <c r="O29" s="19">
        <v>0</v>
      </c>
      <c r="P29" s="8">
        <f t="shared" si="2"/>
        <v>762571.77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47814.01</v>
      </c>
      <c r="F30" s="19">
        <v>0</v>
      </c>
      <c r="G30" s="19"/>
      <c r="H30" s="19"/>
      <c r="I30" s="19"/>
      <c r="J30" s="19"/>
      <c r="K30" s="19"/>
      <c r="L30" s="19"/>
      <c r="M30" s="19"/>
      <c r="N30" s="19">
        <v>12980</v>
      </c>
      <c r="O30" s="19">
        <v>0</v>
      </c>
      <c r="P30" s="8">
        <f t="shared" si="2"/>
        <v>60794.01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>
        <v>16107</v>
      </c>
      <c r="G31" s="19">
        <v>0</v>
      </c>
      <c r="H31" s="19"/>
      <c r="I31" s="19"/>
      <c r="J31" s="19"/>
      <c r="K31" s="19"/>
      <c r="L31" s="19"/>
      <c r="M31" s="19"/>
      <c r="N31" s="19"/>
      <c r="O31" s="19">
        <v>64403.22</v>
      </c>
      <c r="P31" s="8">
        <f t="shared" si="2"/>
        <v>80510.22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>
        <v>120.36</v>
      </c>
      <c r="N32" s="19">
        <v>2124.02</v>
      </c>
      <c r="O32" s="19">
        <v>0</v>
      </c>
      <c r="P32" s="8">
        <f t="shared" si="2"/>
        <v>2244.38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>
        <v>350000</v>
      </c>
      <c r="H33" s="19">
        <v>2124</v>
      </c>
      <c r="I33" s="19"/>
      <c r="J33" s="19">
        <v>350000</v>
      </c>
      <c r="K33" s="19">
        <v>41125.199999999997</v>
      </c>
      <c r="L33" s="19">
        <v>0</v>
      </c>
      <c r="M33" s="19">
        <v>350000</v>
      </c>
      <c r="N33" s="19">
        <v>111339.35</v>
      </c>
      <c r="O33" s="19">
        <v>155040.20000000001</v>
      </c>
      <c r="P33" s="8">
        <f t="shared" si="2"/>
        <v>1405702.34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2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13358.78</v>
      </c>
      <c r="F35" s="19">
        <v>191164.29</v>
      </c>
      <c r="G35" s="19">
        <v>204279.42</v>
      </c>
      <c r="H35" s="19">
        <v>185625.66</v>
      </c>
      <c r="I35" s="19">
        <v>24369.360000000001</v>
      </c>
      <c r="J35" s="19">
        <v>178692.95</v>
      </c>
      <c r="K35" s="19">
        <v>0</v>
      </c>
      <c r="L35" s="19">
        <v>182639.22</v>
      </c>
      <c r="M35" s="19">
        <v>22979.32</v>
      </c>
      <c r="N35" s="19">
        <v>115875.92</v>
      </c>
      <c r="O35" s="19">
        <v>313041.83</v>
      </c>
      <c r="P35" s="8">
        <f t="shared" si="2"/>
        <v>1432026.75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2"/>
        <v>0</v>
      </c>
    </row>
    <row r="38" spans="1:16" ht="30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t="30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2" t="s">
        <v>27</v>
      </c>
      <c r="B52" s="10">
        <f t="shared" ref="B52:N52" si="8">+SUM(B53:B61)</f>
        <v>381800</v>
      </c>
      <c r="C52" s="10">
        <f t="shared" si="8"/>
        <v>0</v>
      </c>
      <c r="D52" s="10">
        <f t="shared" si="8"/>
        <v>0</v>
      </c>
      <c r="E52" s="10">
        <f t="shared" si="8"/>
        <v>2600.0100000000002</v>
      </c>
      <c r="F52" s="10">
        <f t="shared" si="8"/>
        <v>0</v>
      </c>
      <c r="G52" s="10">
        <f t="shared" si="8"/>
        <v>81066</v>
      </c>
      <c r="H52" s="10">
        <f t="shared" si="8"/>
        <v>84960</v>
      </c>
      <c r="I52" s="10">
        <f t="shared" si="8"/>
        <v>220898.88</v>
      </c>
      <c r="J52" s="10">
        <f t="shared" si="8"/>
        <v>95428.959999999992</v>
      </c>
      <c r="K52" s="10">
        <f>+SUM(K53:K61)</f>
        <v>0</v>
      </c>
      <c r="L52" s="10">
        <f t="shared" si="8"/>
        <v>8903</v>
      </c>
      <c r="M52" s="10">
        <f>+SUM(M53:M61)</f>
        <v>0</v>
      </c>
      <c r="N52" s="10">
        <f t="shared" si="8"/>
        <v>69334.44</v>
      </c>
      <c r="O52" s="10">
        <f>+SUM(O53:O61)</f>
        <v>2384.7800000000002</v>
      </c>
      <c r="P52" s="8">
        <f t="shared" si="2"/>
        <v>565576.07000000007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>
        <v>81066</v>
      </c>
      <c r="H53" s="19"/>
      <c r="I53" s="19">
        <v>203432</v>
      </c>
      <c r="J53" s="19">
        <v>80523.199999999997</v>
      </c>
      <c r="K53" s="19">
        <v>0</v>
      </c>
      <c r="L53" s="19">
        <v>8903</v>
      </c>
      <c r="M53" s="19">
        <v>0</v>
      </c>
      <c r="N53" s="19">
        <v>69334.44</v>
      </c>
      <c r="O53" s="19">
        <v>0</v>
      </c>
      <c r="P53" s="8">
        <f t="shared" si="2"/>
        <v>443258.64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>
        <v>84960</v>
      </c>
      <c r="I54" s="19"/>
      <c r="J54" s="19">
        <v>14905.76</v>
      </c>
      <c r="K54" s="19">
        <v>0</v>
      </c>
      <c r="L54" s="19"/>
      <c r="M54" s="19"/>
      <c r="N54" s="19"/>
      <c r="O54" s="19"/>
      <c r="P54" s="8">
        <f t="shared" si="2"/>
        <v>99865.76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>
        <v>2600.0100000000002</v>
      </c>
      <c r="F55" s="19"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2"/>
        <v>2600.0100000000002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2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>
        <v>17466.88</v>
      </c>
      <c r="J57" s="19">
        <v>0</v>
      </c>
      <c r="K57" s="19"/>
      <c r="L57" s="19"/>
      <c r="M57" s="19"/>
      <c r="N57" s="19"/>
      <c r="O57" s="19">
        <v>2384.7800000000002</v>
      </c>
      <c r="P57" s="8">
        <f t="shared" si="2"/>
        <v>19851.66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2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2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2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2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2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9">+SUM(C68:C69)</f>
        <v>0</v>
      </c>
      <c r="D67" s="10">
        <f t="shared" si="9"/>
        <v>0</v>
      </c>
      <c r="E67" s="10">
        <f t="shared" si="9"/>
        <v>0</v>
      </c>
      <c r="F67" s="10">
        <f t="shared" si="9"/>
        <v>0</v>
      </c>
      <c r="G67" s="10">
        <f t="shared" si="9"/>
        <v>0</v>
      </c>
      <c r="H67" s="10">
        <f t="shared" si="9"/>
        <v>0</v>
      </c>
      <c r="I67" s="10">
        <f t="shared" si="9"/>
        <v>0</v>
      </c>
      <c r="J67" s="10">
        <f t="shared" si="9"/>
        <v>0</v>
      </c>
      <c r="K67" s="10">
        <f t="shared" si="9"/>
        <v>0</v>
      </c>
      <c r="L67" s="10">
        <f t="shared" si="9"/>
        <v>0</v>
      </c>
      <c r="M67" s="10">
        <f t="shared" si="9"/>
        <v>0</v>
      </c>
      <c r="N67" s="10">
        <f t="shared" si="9"/>
        <v>0</v>
      </c>
      <c r="O67" s="10">
        <f t="shared" si="9"/>
        <v>0</v>
      </c>
      <c r="P67" s="8">
        <f t="shared" si="2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2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2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10">+SUM(C71:C73)</f>
        <v>0</v>
      </c>
      <c r="D70" s="10">
        <f t="shared" si="10"/>
        <v>0</v>
      </c>
      <c r="E70" s="10">
        <f t="shared" si="10"/>
        <v>0</v>
      </c>
      <c r="F70" s="10">
        <f t="shared" si="10"/>
        <v>0</v>
      </c>
      <c r="G70" s="10">
        <f t="shared" si="10"/>
        <v>0</v>
      </c>
      <c r="H70" s="10">
        <f t="shared" si="10"/>
        <v>0</v>
      </c>
      <c r="I70" s="10">
        <f t="shared" si="10"/>
        <v>0</v>
      </c>
      <c r="J70" s="10">
        <f t="shared" si="10"/>
        <v>0</v>
      </c>
      <c r="K70" s="10">
        <f t="shared" si="10"/>
        <v>0</v>
      </c>
      <c r="L70" s="10">
        <f t="shared" si="10"/>
        <v>0</v>
      </c>
      <c r="M70" s="10">
        <f t="shared" si="10"/>
        <v>0</v>
      </c>
      <c r="N70" s="10">
        <f t="shared" si="10"/>
        <v>0</v>
      </c>
      <c r="O70" s="10">
        <f t="shared" si="10"/>
        <v>0</v>
      </c>
      <c r="P70" s="8">
        <f t="shared" si="2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2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11">+C70+C67+C62+C52+C44+C36+C26+C16+C10</f>
        <v>0</v>
      </c>
      <c r="D74" s="11">
        <f>+D70+D67+D62+D52+D44+D36+D26+D16+D10</f>
        <v>5552902.4799999995</v>
      </c>
      <c r="E74" s="11">
        <f>+E70+E67+E62+E52+E44+E36+E26+E16+E10</f>
        <v>6728285.0999999996</v>
      </c>
      <c r="F74" s="11">
        <f t="shared" si="11"/>
        <v>6807125.46</v>
      </c>
      <c r="G74" s="11">
        <f>+G70+G67+G62+G52+G44+G36+G26+G16+G10</f>
        <v>10475347.899999999</v>
      </c>
      <c r="H74" s="11">
        <f t="shared" si="11"/>
        <v>6925656.0399999991</v>
      </c>
      <c r="I74" s="11">
        <f t="shared" si="11"/>
        <v>6814224.3200000003</v>
      </c>
      <c r="J74" s="11">
        <f t="shared" si="11"/>
        <v>8403139.620000001</v>
      </c>
      <c r="K74" s="11">
        <f t="shared" si="11"/>
        <v>7551781.1400000006</v>
      </c>
      <c r="L74" s="11">
        <f t="shared" si="11"/>
        <v>7981420.0599999996</v>
      </c>
      <c r="M74" s="11">
        <f>+M70+M67+M62+M52+M44+M36+M26+M16+M10</f>
        <v>10538116.77</v>
      </c>
      <c r="N74" s="11">
        <f t="shared" si="11"/>
        <v>13410033.66</v>
      </c>
      <c r="O74" s="11">
        <f>+O70+O67+O62+O52+O44+O36+O26+O16+O10</f>
        <v>12109604.67</v>
      </c>
      <c r="P74" s="8">
        <f t="shared" si="2"/>
        <v>103297637.22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12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13">+SUM(C77:C78)</f>
        <v>0</v>
      </c>
      <c r="D76" s="8">
        <f t="shared" si="13"/>
        <v>0</v>
      </c>
      <c r="E76" s="8">
        <f t="shared" si="13"/>
        <v>0</v>
      </c>
      <c r="F76" s="8">
        <f t="shared" si="13"/>
        <v>0</v>
      </c>
      <c r="G76" s="8">
        <f t="shared" si="13"/>
        <v>0</v>
      </c>
      <c r="H76" s="8">
        <f t="shared" si="13"/>
        <v>0</v>
      </c>
      <c r="I76" s="8">
        <f t="shared" si="13"/>
        <v>0</v>
      </c>
      <c r="J76" s="8">
        <f t="shared" si="13"/>
        <v>0</v>
      </c>
      <c r="K76" s="8">
        <f t="shared" si="13"/>
        <v>0</v>
      </c>
      <c r="L76" s="8">
        <f t="shared" si="13"/>
        <v>0</v>
      </c>
      <c r="M76" s="8">
        <f t="shared" si="13"/>
        <v>0</v>
      </c>
      <c r="N76" s="8">
        <f t="shared" si="13"/>
        <v>0</v>
      </c>
      <c r="O76" s="8">
        <f t="shared" si="13"/>
        <v>0</v>
      </c>
      <c r="P76" s="8">
        <f t="shared" si="12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12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12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14">+SUM(C80:C81)</f>
        <v>0</v>
      </c>
      <c r="D79" s="8">
        <f t="shared" si="14"/>
        <v>0</v>
      </c>
      <c r="E79" s="8">
        <f t="shared" si="14"/>
        <v>0</v>
      </c>
      <c r="F79" s="8">
        <f t="shared" si="14"/>
        <v>0</v>
      </c>
      <c r="G79" s="8">
        <f t="shared" si="14"/>
        <v>0</v>
      </c>
      <c r="H79" s="8">
        <f t="shared" si="14"/>
        <v>0</v>
      </c>
      <c r="I79" s="8">
        <f t="shared" si="14"/>
        <v>0</v>
      </c>
      <c r="J79" s="8">
        <f t="shared" si="14"/>
        <v>0</v>
      </c>
      <c r="K79" s="8">
        <f t="shared" si="14"/>
        <v>0</v>
      </c>
      <c r="L79" s="8">
        <f t="shared" si="14"/>
        <v>0</v>
      </c>
      <c r="M79" s="8">
        <f t="shared" si="14"/>
        <v>0</v>
      </c>
      <c r="N79" s="8">
        <f t="shared" si="14"/>
        <v>0</v>
      </c>
      <c r="O79" s="8">
        <f t="shared" si="14"/>
        <v>0</v>
      </c>
      <c r="P79" s="8">
        <f t="shared" si="12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2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12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5">+SUM(C83)</f>
        <v>0</v>
      </c>
      <c r="D82" s="8">
        <f t="shared" si="15"/>
        <v>0</v>
      </c>
      <c r="E82" s="8">
        <f t="shared" si="15"/>
        <v>0</v>
      </c>
      <c r="F82" s="8">
        <f t="shared" si="15"/>
        <v>0</v>
      </c>
      <c r="G82" s="8">
        <f t="shared" si="15"/>
        <v>0</v>
      </c>
      <c r="H82" s="8">
        <f t="shared" si="15"/>
        <v>0</v>
      </c>
      <c r="I82" s="8">
        <f t="shared" si="15"/>
        <v>0</v>
      </c>
      <c r="J82" s="8">
        <f t="shared" si="15"/>
        <v>0</v>
      </c>
      <c r="K82" s="8">
        <f t="shared" si="15"/>
        <v>0</v>
      </c>
      <c r="L82" s="8">
        <f t="shared" si="15"/>
        <v>0</v>
      </c>
      <c r="M82" s="8">
        <f t="shared" si="15"/>
        <v>0</v>
      </c>
      <c r="N82" s="8">
        <f t="shared" si="15"/>
        <v>0</v>
      </c>
      <c r="O82" s="8">
        <f t="shared" si="15"/>
        <v>0</v>
      </c>
      <c r="P82" s="8">
        <f t="shared" si="12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2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6">+C82+C79+C76</f>
        <v>0</v>
      </c>
      <c r="D84" s="4">
        <f t="shared" si="16"/>
        <v>0</v>
      </c>
      <c r="E84" s="4">
        <f t="shared" si="16"/>
        <v>0</v>
      </c>
      <c r="F84" s="4">
        <f t="shared" si="16"/>
        <v>0</v>
      </c>
      <c r="G84" s="4">
        <f t="shared" si="16"/>
        <v>0</v>
      </c>
      <c r="H84" s="4">
        <f t="shared" si="16"/>
        <v>0</v>
      </c>
      <c r="I84" s="4">
        <f t="shared" si="16"/>
        <v>0</v>
      </c>
      <c r="J84" s="4">
        <f t="shared" si="16"/>
        <v>0</v>
      </c>
      <c r="K84" s="4">
        <f t="shared" si="16"/>
        <v>0</v>
      </c>
      <c r="L84" s="4">
        <f t="shared" si="16"/>
        <v>0</v>
      </c>
      <c r="M84" s="4">
        <f t="shared" si="16"/>
        <v>0</v>
      </c>
      <c r="N84" s="4">
        <f t="shared" si="16"/>
        <v>0</v>
      </c>
      <c r="O84" s="4">
        <f t="shared" si="16"/>
        <v>0</v>
      </c>
      <c r="P84" s="8">
        <f t="shared" si="12"/>
        <v>0</v>
      </c>
    </row>
    <row r="86" spans="1:16" x14ac:dyDescent="0.25">
      <c r="A86" s="17" t="s">
        <v>78</v>
      </c>
      <c r="B86" s="18">
        <f t="shared" ref="B86:M86" si="17">+B84+B74</f>
        <v>106001793</v>
      </c>
      <c r="C86" s="18">
        <f t="shared" si="17"/>
        <v>0</v>
      </c>
      <c r="D86" s="18">
        <f t="shared" si="17"/>
        <v>5552902.4799999995</v>
      </c>
      <c r="E86" s="18">
        <f t="shared" si="17"/>
        <v>6728285.0999999996</v>
      </c>
      <c r="F86" s="18">
        <f t="shared" si="17"/>
        <v>6807125.46</v>
      </c>
      <c r="G86" s="18">
        <f t="shared" si="17"/>
        <v>10475347.899999999</v>
      </c>
      <c r="H86" s="18">
        <f t="shared" si="17"/>
        <v>6925656.0399999991</v>
      </c>
      <c r="I86" s="18">
        <f t="shared" si="17"/>
        <v>6814224.3200000003</v>
      </c>
      <c r="J86" s="18">
        <f>+J84+J74</f>
        <v>8403139.620000001</v>
      </c>
      <c r="K86" s="18">
        <f t="shared" si="17"/>
        <v>7551781.1400000006</v>
      </c>
      <c r="L86" s="18">
        <f t="shared" si="17"/>
        <v>7981420.0599999996</v>
      </c>
      <c r="M86" s="18">
        <f t="shared" si="17"/>
        <v>10538116.77</v>
      </c>
      <c r="N86" s="18">
        <f>+N84+N74</f>
        <v>13410033.66</v>
      </c>
      <c r="O86" s="18">
        <f>+O84+O74</f>
        <v>12109604.67</v>
      </c>
      <c r="P86" s="18" t="s">
        <v>114</v>
      </c>
    </row>
    <row r="87" spans="1:16" x14ac:dyDescent="0.25">
      <c r="A87" t="s">
        <v>88</v>
      </c>
      <c r="B87" s="13"/>
      <c r="F87" s="13">
        <f>+F86-6807125.46</f>
        <v>0</v>
      </c>
      <c r="G87" s="13"/>
      <c r="H87" s="26">
        <f>+H86-6925656.04</f>
        <v>0</v>
      </c>
      <c r="J87" s="26"/>
      <c r="K87" s="9"/>
      <c r="M87" s="13">
        <f>+M86-10538116.77</f>
        <v>0</v>
      </c>
      <c r="O87" s="26"/>
    </row>
    <row r="88" spans="1:16" x14ac:dyDescent="0.25">
      <c r="D88" s="26"/>
      <c r="E88" s="13"/>
      <c r="G88" s="13"/>
      <c r="K88" s="13"/>
      <c r="O88" s="26"/>
    </row>
    <row r="89" spans="1:16" x14ac:dyDescent="0.25">
      <c r="M89" s="26"/>
      <c r="O89" s="13"/>
      <c r="P89" s="33"/>
    </row>
    <row r="90" spans="1:16" x14ac:dyDescent="0.25">
      <c r="I90" t="s">
        <v>114</v>
      </c>
    </row>
    <row r="92" spans="1:16" x14ac:dyDescent="0.25">
      <c r="B92" s="22" t="s">
        <v>111</v>
      </c>
      <c r="M92" s="36" t="s">
        <v>93</v>
      </c>
      <c r="N92" s="36"/>
    </row>
    <row r="93" spans="1:16" x14ac:dyDescent="0.25">
      <c r="B93" s="21" t="s">
        <v>90</v>
      </c>
      <c r="M93" s="37" t="s">
        <v>92</v>
      </c>
      <c r="N93" s="37"/>
    </row>
    <row r="94" spans="1:16" x14ac:dyDescent="0.25">
      <c r="B94" s="20" t="s">
        <v>91</v>
      </c>
      <c r="M94" s="35" t="s">
        <v>89</v>
      </c>
      <c r="N94" s="35"/>
    </row>
    <row r="98" spans="1:9" x14ac:dyDescent="0.25">
      <c r="G98" s="35" t="s">
        <v>95</v>
      </c>
      <c r="H98" s="35"/>
      <c r="I98" s="35"/>
    </row>
    <row r="99" spans="1:9" x14ac:dyDescent="0.25">
      <c r="G99" s="34" t="s">
        <v>96</v>
      </c>
      <c r="H99" s="34"/>
      <c r="I99" s="34"/>
    </row>
    <row r="100" spans="1:9" x14ac:dyDescent="0.25">
      <c r="G100" s="35" t="s">
        <v>94</v>
      </c>
      <c r="H100" s="35"/>
      <c r="I100" s="3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8:I98"/>
    <mergeCell ref="G99:I99"/>
    <mergeCell ref="G100:I100"/>
    <mergeCell ref="M92:N92"/>
    <mergeCell ref="M93:N93"/>
    <mergeCell ref="M94:N94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INM 365-02 - DEJ</cp:lastModifiedBy>
  <cp:lastPrinted>2023-08-08T19:52:59Z</cp:lastPrinted>
  <dcterms:created xsi:type="dcterms:W3CDTF">2018-04-17T18:57:16Z</dcterms:created>
  <dcterms:modified xsi:type="dcterms:W3CDTF">2024-01-22T14:48:27Z</dcterms:modified>
</cp:coreProperties>
</file>