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rai\Desktop\AÑO 2022\ABRIL 2022\"/>
    </mc:Choice>
  </mc:AlternateContent>
  <xr:revisionPtr revIDLastSave="0" documentId="8_{16C82677-B290-4E87-A49A-DAEA72C4E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2" l="1"/>
  <c r="G29" i="2"/>
  <c r="G26" i="2" s="1"/>
  <c r="G24" i="2"/>
  <c r="G23" i="2"/>
  <c r="G21" i="2"/>
  <c r="P21" i="2" s="1"/>
  <c r="G18" i="2"/>
  <c r="G17" i="2"/>
  <c r="G15" i="2"/>
  <c r="G12" i="2"/>
  <c r="G11" i="2"/>
  <c r="F35" i="2"/>
  <c r="F33" i="2"/>
  <c r="F26" i="2"/>
  <c r="F25" i="2"/>
  <c r="F24" i="2"/>
  <c r="F17" i="2"/>
  <c r="F15" i="2"/>
  <c r="F12" i="2"/>
  <c r="F11" i="2"/>
  <c r="E16" i="2"/>
  <c r="E10" i="2"/>
  <c r="E35" i="2"/>
  <c r="E29" i="2"/>
  <c r="E25" i="2"/>
  <c r="E24" i="2"/>
  <c r="E23" i="2"/>
  <c r="E22" i="2"/>
  <c r="P22" i="2" s="1"/>
  <c r="E17" i="2"/>
  <c r="E15" i="2"/>
  <c r="P15" i="2" s="1"/>
  <c r="E11" i="2"/>
  <c r="D17" i="2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P12" i="2"/>
  <c r="N36" i="2"/>
  <c r="P25" i="2"/>
  <c r="N10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3" i="2"/>
  <c r="P32" i="2"/>
  <c r="P31" i="2"/>
  <c r="P30" i="2"/>
  <c r="P28" i="2"/>
  <c r="P27" i="2"/>
  <c r="P23" i="2"/>
  <c r="P20" i="2"/>
  <c r="P19" i="2"/>
  <c r="P14" i="2"/>
  <c r="P1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L26" i="2"/>
  <c r="K26" i="2"/>
  <c r="J26" i="2"/>
  <c r="I26" i="2"/>
  <c r="H26" i="2"/>
  <c r="L16" i="2"/>
  <c r="K16" i="2"/>
  <c r="J16" i="2"/>
  <c r="I16" i="2"/>
  <c r="H16" i="2"/>
  <c r="L10" i="2"/>
  <c r="K10" i="2"/>
  <c r="J10" i="2"/>
  <c r="I10" i="2"/>
  <c r="H10" i="2"/>
  <c r="G10" i="2"/>
  <c r="F10" i="2"/>
  <c r="C10" i="2"/>
  <c r="G16" i="2" l="1"/>
  <c r="G74" i="2" s="1"/>
  <c r="G87" i="2" s="1"/>
  <c r="P18" i="2"/>
  <c r="P35" i="2"/>
  <c r="F16" i="2"/>
  <c r="P24" i="2"/>
  <c r="P11" i="2"/>
  <c r="E26" i="2"/>
  <c r="C85" i="2"/>
  <c r="K85" i="2"/>
  <c r="B10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O26" i="2"/>
  <c r="O16" i="2"/>
  <c r="O10" i="2"/>
  <c r="P36" i="2"/>
  <c r="N16" i="2"/>
  <c r="N74" i="2" s="1"/>
  <c r="N87" i="2" s="1"/>
  <c r="P17" i="2"/>
  <c r="P52" i="2"/>
  <c r="M16" i="2"/>
  <c r="M10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P16" i="2" l="1"/>
  <c r="P26" i="2"/>
  <c r="K87" i="2"/>
  <c r="C87" i="2"/>
  <c r="M74" i="2"/>
  <c r="B74" i="2"/>
  <c r="B87" i="2" s="1"/>
  <c r="O74" i="2"/>
  <c r="O87" i="2" s="1"/>
  <c r="P10" i="2"/>
  <c r="M87" i="2"/>
  <c r="J87" i="2"/>
  <c r="D87" i="2"/>
  <c r="P74" i="2" l="1"/>
  <c r="P87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<sst xmlns="http://schemas.openxmlformats.org/spreadsheetml/2006/main" count="113" uniqueCount="113">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</sst>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view="pageBreakPreview" zoomScale="70" zoomScaleNormal="70" zoomScaleSheetLayoutView="70" workbookViewId="0">
      <selection activeCell="G83" sqref="G83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20.85546875" customWidth="1"/>
    <col min="4" max="4" width="19" customWidth="1"/>
    <col min="5" max="5" width="18.7109375" bestFit="1" customWidth="1"/>
    <col min="6" max="6" width="18.42578125" customWidth="1"/>
    <col min="7" max="7" width="19.7109375" bestFit="1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34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98</v>
      </c>
      <c r="B7" s="40" t="s">
        <v>106</v>
      </c>
      <c r="C7" s="40" t="s">
        <v>36</v>
      </c>
      <c r="D7" s="42" t="s">
        <v>107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s="18" customFormat="1" x14ac:dyDescent="0.25">
      <c r="A8" s="39"/>
      <c r="B8" s="41"/>
      <c r="C8" s="41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6520260.4399999995</v>
      </c>
      <c r="G10" s="9">
        <f t="shared" si="0"/>
        <v>8061443.9100000001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+M11+M12+M13+M14+M15</f>
        <v>0</v>
      </c>
      <c r="N10" s="9">
        <f t="shared" si="0"/>
        <v>0</v>
      </c>
      <c r="O10" s="9">
        <f t="shared" si="0"/>
        <v>0</v>
      </c>
      <c r="P10" s="9">
        <f>SUM(D10:O10)</f>
        <v>23521415.729999997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f>3433850+65000+70000+110000+81218.27</f>
        <v>3760068.27</v>
      </c>
      <c r="F11" s="21">
        <f>3274850+65000+70000+986000+110000+72681.13</f>
        <v>4578531.13</v>
      </c>
      <c r="G11" s="21">
        <f>3380850+65000+145000+180000+110000</f>
        <v>3880850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17">
        <f>SUM(D11:O11)</f>
        <v>15871299.399999999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217000</v>
      </c>
      <c r="F12" s="21">
        <f>217000+1060000</f>
        <v>1277000</v>
      </c>
      <c r="G12" s="21">
        <f>217000+3386229.17</f>
        <v>3603229.17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17">
        <f>SUM(D12:O12)</f>
        <v>5314229.17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17">
        <f t="shared" ref="P13:P15" si="1">SUM(D13:O13)</f>
        <v>0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 t="shared" si="1"/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f>254635.58+261198.35+33141.35</f>
        <v>548975.28</v>
      </c>
      <c r="F15" s="21">
        <f>306552.11+319915.35+38261.85</f>
        <v>664729.30999999994</v>
      </c>
      <c r="G15" s="21">
        <f>267725.49+275540.35+34098.9</f>
        <v>577364.74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17">
        <f t="shared" si="1"/>
        <v>2335887.16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2524379.9400000004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8582861.9399999995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1">
        <f>352936.56+31266.89+684.8+7200</f>
        <v>392088.25</v>
      </c>
      <c r="F17" s="26">
        <f>213760.96+296586.66+3648</f>
        <v>513995.62</v>
      </c>
      <c r="G17" s="26">
        <f>283423.21+15622.82+98320.57+5833.4</f>
        <v>403200.00000000006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f t="shared" ref="P17:P25" si="3">+SUM(D17:O17)</f>
        <v>1504830.15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27258</v>
      </c>
      <c r="F18" s="26">
        <v>106583.33</v>
      </c>
      <c r="G18" s="26">
        <f>47200+422440</f>
        <v>469640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3"/>
        <v>603481.33000000007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128550</v>
      </c>
      <c r="F19" s="26">
        <v>41400</v>
      </c>
      <c r="G19" s="26">
        <v>28750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3"/>
        <v>198700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999797.61</v>
      </c>
      <c r="F21" s="26">
        <v>107572.3</v>
      </c>
      <c r="G21" s="26">
        <f>148282.3+140390.5</f>
        <v>288672.8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f t="shared" si="3"/>
        <v>1503615.01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f>255191.57+231119.62</f>
        <v>486311.19</v>
      </c>
      <c r="F22" s="26">
        <v>230050.75</v>
      </c>
      <c r="G22" s="26">
        <v>238531.77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f t="shared" si="3"/>
        <v>1193754.8400000001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f>72878.66+15918.84</f>
        <v>88797.5</v>
      </c>
      <c r="F23" s="26">
        <v>328244.7</v>
      </c>
      <c r="G23" s="26">
        <f>72878.66+4694.55</f>
        <v>77573.210000000006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f t="shared" si="3"/>
        <v>494615.41000000003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f>95364.9+16000+1123653.95</f>
        <v>1235018.8499999999</v>
      </c>
      <c r="F24" s="26">
        <f>87875.54+361000</f>
        <v>448875.54</v>
      </c>
      <c r="G24" s="26">
        <f>23841.27+206700.6+39975+29500+309171.59</f>
        <v>609188.46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f t="shared" si="3"/>
        <v>2293082.8499999996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f>25000+25200</f>
        <v>50200</v>
      </c>
      <c r="F25" s="26">
        <f>30562+249596.65</f>
        <v>280158.65000000002</v>
      </c>
      <c r="G25" s="26">
        <v>408823.7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f t="shared" si="3"/>
        <v>790782.35000000009</v>
      </c>
    </row>
    <row r="26" spans="1:16" x14ac:dyDescent="0.25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571420.75</v>
      </c>
      <c r="G26" s="11">
        <f t="shared" si="4"/>
        <v>251545.24</v>
      </c>
      <c r="H26" s="11">
        <f t="shared" si="4"/>
        <v>0</v>
      </c>
      <c r="I26" s="11">
        <f t="shared" si="4"/>
        <v>0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 t="shared" si="4"/>
        <v>1081616.69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1330</v>
      </c>
      <c r="F27" s="26">
        <v>136403.69</v>
      </c>
      <c r="G27" s="26">
        <v>5760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f t="shared" ref="P27:P35" si="5">+SUM(D27:O27)</f>
        <v>143493.69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5"/>
        <v>0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f>9381+115876</f>
        <v>125257</v>
      </c>
      <c r="F29" s="26">
        <v>40922.400000000001</v>
      </c>
      <c r="G29" s="26">
        <f>39666.88+17915.8+66060.77</f>
        <v>123643.45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5"/>
        <v>289822.84999999998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29291.55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29291.55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f t="shared" si="5"/>
        <v>0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f t="shared" si="5"/>
        <v>0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f>185000+12000+1628.4</f>
        <v>198628.4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f t="shared" si="5"/>
        <v>198628.4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f>103219.78+3894+24949.92</f>
        <v>132063.70000000001</v>
      </c>
      <c r="F35" s="26">
        <f>5333.6+6012.1+1480.28+10144.22+143204.51</f>
        <v>166174.71000000002</v>
      </c>
      <c r="G35" s="26">
        <f>112494.04+9647.75</f>
        <v>122141.79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f t="shared" si="5"/>
        <v>420380.2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335870.14</v>
      </c>
      <c r="G52" s="11">
        <f t="shared" si="10"/>
        <v>145361.84</v>
      </c>
      <c r="H52" s="11">
        <f t="shared" si="10"/>
        <v>0</v>
      </c>
      <c r="I52" s="11">
        <f t="shared" si="10"/>
        <v>0</v>
      </c>
      <c r="J52" s="11">
        <f t="shared" si="10"/>
        <v>0</v>
      </c>
      <c r="K52" s="11">
        <f t="shared" si="10"/>
        <v>0</v>
      </c>
      <c r="L52" s="11">
        <f t="shared" si="10"/>
        <v>0</v>
      </c>
      <c r="M52" s="11">
        <f t="shared" si="10"/>
        <v>0</v>
      </c>
      <c r="N52" s="11">
        <f t="shared" si="10"/>
        <v>0</v>
      </c>
      <c r="O52" s="11">
        <f t="shared" si="10"/>
        <v>0</v>
      </c>
      <c r="P52" s="11">
        <f t="shared" si="10"/>
        <v>620756.16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106189.18</v>
      </c>
      <c r="F53" s="26">
        <v>40870.14</v>
      </c>
      <c r="G53" s="26">
        <v>145361.84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f t="shared" ref="P53:P61" si="11">+SUM(D53:O53)</f>
        <v>292421.16000000003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22656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11"/>
        <v>22656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10679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11"/>
        <v>10679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295000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f t="shared" si="11"/>
        <v>295000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9484432.2199999988</v>
      </c>
      <c r="G74" s="13">
        <f t="shared" si="15"/>
        <v>10982730.93</v>
      </c>
      <c r="H74" s="13">
        <f t="shared" si="15"/>
        <v>0</v>
      </c>
      <c r="I74" s="13">
        <f t="shared" si="15"/>
        <v>0</v>
      </c>
      <c r="J74" s="13">
        <f t="shared" si="15"/>
        <v>0</v>
      </c>
      <c r="K74" s="13">
        <f t="shared" si="15"/>
        <v>0</v>
      </c>
      <c r="L74" s="13">
        <f t="shared" si="15"/>
        <v>0</v>
      </c>
      <c r="M74" s="13">
        <f t="shared" si="15"/>
        <v>0</v>
      </c>
      <c r="N74" s="13">
        <f t="shared" si="15"/>
        <v>0</v>
      </c>
      <c r="O74" s="13">
        <f t="shared" si="15"/>
        <v>0</v>
      </c>
      <c r="P74" s="13">
        <f t="shared" si="15"/>
        <v>33806650.519999996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8332239.8299999991</v>
      </c>
      <c r="F87" s="25">
        <f t="shared" si="20"/>
        <v>9484432.2199999988</v>
      </c>
      <c r="G87" s="25">
        <f t="shared" si="20"/>
        <v>10982730.93</v>
      </c>
      <c r="H87" s="25">
        <f t="shared" si="20"/>
        <v>0</v>
      </c>
      <c r="I87" s="25">
        <f t="shared" si="20"/>
        <v>0</v>
      </c>
      <c r="J87" s="25">
        <f t="shared" si="20"/>
        <v>0</v>
      </c>
      <c r="K87" s="25">
        <f t="shared" si="20"/>
        <v>0</v>
      </c>
      <c r="L87" s="25">
        <f t="shared" si="20"/>
        <v>0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33806650.519999996</v>
      </c>
    </row>
    <row r="88" spans="1:16" x14ac:dyDescent="0.25">
      <c r="A88" s="18" t="s">
        <v>88</v>
      </c>
      <c r="B88" s="16"/>
    </row>
    <row r="93" spans="1:16" x14ac:dyDescent="0.25">
      <c r="B93" s="30" t="s">
        <v>90</v>
      </c>
      <c r="M93" s="47" t="s">
        <v>94</v>
      </c>
      <c r="N93" s="47"/>
    </row>
    <row r="94" spans="1:16" x14ac:dyDescent="0.25">
      <c r="B94" s="29" t="s">
        <v>91</v>
      </c>
      <c r="M94" s="48" t="s">
        <v>93</v>
      </c>
      <c r="N94" s="48"/>
    </row>
    <row r="95" spans="1:16" x14ac:dyDescent="0.25">
      <c r="B95" s="28" t="s">
        <v>92</v>
      </c>
      <c r="M95" s="45" t="s">
        <v>89</v>
      </c>
      <c r="N95" s="45"/>
    </row>
    <row r="99" spans="1:9" x14ac:dyDescent="0.25">
      <c r="G99" s="45" t="s">
        <v>96</v>
      </c>
      <c r="H99" s="45"/>
      <c r="I99" s="45"/>
    </row>
    <row r="100" spans="1:9" x14ac:dyDescent="0.25">
      <c r="G100" s="46" t="s">
        <v>97</v>
      </c>
      <c r="H100" s="46"/>
      <c r="I100" s="46"/>
    </row>
    <row r="101" spans="1:9" x14ac:dyDescent="0.25">
      <c r="G101" s="45" t="s">
        <v>95</v>
      </c>
      <c r="H101" s="45"/>
      <c r="I101" s="4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G100:I100"/>
    <mergeCell ref="G101:I101"/>
    <mergeCell ref="M93:N93"/>
    <mergeCell ref="M94:N94"/>
    <mergeCell ref="M95:N95"/>
    <mergeCell ref="A7:A8"/>
    <mergeCell ref="B7:B8"/>
    <mergeCell ref="C7:C8"/>
    <mergeCell ref="D7:P7"/>
    <mergeCell ref="G99:I99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2022-01-07T17:20:45Z</cp:lastPrinted>
  <dcterms:created xsi:type="dcterms:W3CDTF">2018-04-17T18:57:16Z</dcterms:created>
  <dcterms:modified xsi:type="dcterms:W3CDTF">2022-05-17T14:17:25Z</dcterms:modified>
</cp:coreProperties>
</file>