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INM_RAI\Desktop\Documentos OAI\Septiembre 2020\Octubre 2020\Noviembre 2020\Diciembre 2020\Enero 2021\Febrero 2021\Marzo 2021\Junio\JULIO 2021\AGOSTO 2021\Noviembre 2021\DICIEMBRE\Enero 2022\"/>
    </mc:Choice>
  </mc:AlternateContent>
  <xr:revisionPtr revIDLastSave="0" documentId="8_{9755387A-1309-49CD-AF0D-1C9C648553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</sheets>
  <definedNames>
    <definedName name="_xlnm.Print_Area" localSheetId="0">'Plantilla Presupuesto'!$A$1:$P$107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2" l="1"/>
  <c r="D15" i="2"/>
  <c r="D11" i="2"/>
  <c r="D10" i="2" s="1"/>
  <c r="B35" i="2"/>
  <c r="B33" i="2"/>
  <c r="B32" i="2"/>
  <c r="B31" i="2"/>
  <c r="B29" i="2"/>
  <c r="B28" i="2"/>
  <c r="B27" i="2"/>
  <c r="B24" i="2"/>
  <c r="B23" i="2"/>
  <c r="B22" i="2"/>
  <c r="B21" i="2"/>
  <c r="B20" i="2"/>
  <c r="B19" i="2"/>
  <c r="B18" i="2"/>
  <c r="B17" i="2"/>
  <c r="B15" i="2"/>
  <c r="B12" i="2"/>
  <c r="B11" i="2"/>
  <c r="B10" i="2" s="1"/>
  <c r="P15" i="2"/>
  <c r="D26" i="2"/>
  <c r="D16" i="2"/>
  <c r="P35" i="2"/>
  <c r="P12" i="2"/>
  <c r="P11" i="2"/>
  <c r="N36" i="2"/>
  <c r="P25" i="2"/>
  <c r="P18" i="2"/>
  <c r="N10" i="2"/>
  <c r="M26" i="2"/>
  <c r="P22" i="2"/>
  <c r="P84" i="2"/>
  <c r="P82" i="2"/>
  <c r="P81" i="2"/>
  <c r="P79" i="2"/>
  <c r="P78" i="2"/>
  <c r="P73" i="2"/>
  <c r="P72" i="2"/>
  <c r="P70" i="2" s="1"/>
  <c r="P71" i="2"/>
  <c r="P69" i="2"/>
  <c r="P68" i="2"/>
  <c r="P67" i="2" s="1"/>
  <c r="P66" i="2"/>
  <c r="P65" i="2"/>
  <c r="P64" i="2"/>
  <c r="P63" i="2"/>
  <c r="P62" i="2" s="1"/>
  <c r="P61" i="2"/>
  <c r="P60" i="2"/>
  <c r="P59" i="2"/>
  <c r="P58" i="2"/>
  <c r="P57" i="2"/>
  <c r="P56" i="2"/>
  <c r="P55" i="2"/>
  <c r="P54" i="2"/>
  <c r="P53" i="2"/>
  <c r="P51" i="2"/>
  <c r="P50" i="2"/>
  <c r="P49" i="2"/>
  <c r="P48" i="2"/>
  <c r="P44" i="2" s="1"/>
  <c r="P47" i="2"/>
  <c r="P46" i="2"/>
  <c r="P45" i="2"/>
  <c r="P43" i="2"/>
  <c r="P42" i="2"/>
  <c r="P41" i="2"/>
  <c r="P40" i="2"/>
  <c r="P39" i="2"/>
  <c r="P38" i="2"/>
  <c r="P37" i="2"/>
  <c r="P34" i="2"/>
  <c r="P33" i="2"/>
  <c r="P32" i="2"/>
  <c r="P31" i="2"/>
  <c r="P30" i="2"/>
  <c r="P28" i="2"/>
  <c r="P27" i="2"/>
  <c r="P24" i="2"/>
  <c r="P23" i="2"/>
  <c r="P21" i="2"/>
  <c r="P20" i="2"/>
  <c r="P19" i="2"/>
  <c r="P14" i="2"/>
  <c r="P13" i="2"/>
  <c r="C85" i="2"/>
  <c r="B85" i="2"/>
  <c r="P83" i="2"/>
  <c r="O83" i="2"/>
  <c r="N83" i="2"/>
  <c r="M83" i="2"/>
  <c r="L83" i="2"/>
  <c r="K83" i="2"/>
  <c r="J83" i="2"/>
  <c r="I83" i="2"/>
  <c r="H83" i="2"/>
  <c r="G83" i="2"/>
  <c r="G85" i="2" s="1"/>
  <c r="F83" i="2"/>
  <c r="E83" i="2"/>
  <c r="D83" i="2"/>
  <c r="C83" i="2"/>
  <c r="B83" i="2"/>
  <c r="P80" i="2"/>
  <c r="O80" i="2"/>
  <c r="O85" i="2" s="1"/>
  <c r="N80" i="2"/>
  <c r="N85" i="2" s="1"/>
  <c r="M80" i="2"/>
  <c r="L80" i="2"/>
  <c r="K80" i="2"/>
  <c r="J80" i="2"/>
  <c r="I80" i="2"/>
  <c r="I85" i="2" s="1"/>
  <c r="H80" i="2"/>
  <c r="H85" i="2" s="1"/>
  <c r="G80" i="2"/>
  <c r="F80" i="2"/>
  <c r="E80" i="2"/>
  <c r="D80" i="2"/>
  <c r="C80" i="2"/>
  <c r="B80" i="2"/>
  <c r="P77" i="2"/>
  <c r="O77" i="2"/>
  <c r="N77" i="2"/>
  <c r="M77" i="2"/>
  <c r="L77" i="2"/>
  <c r="L85" i="2" s="1"/>
  <c r="K77" i="2"/>
  <c r="K85" i="2" s="1"/>
  <c r="J77" i="2"/>
  <c r="I77" i="2"/>
  <c r="H77" i="2"/>
  <c r="G77" i="2"/>
  <c r="F77" i="2"/>
  <c r="F85" i="2" s="1"/>
  <c r="E77" i="2"/>
  <c r="E85" i="2" s="1"/>
  <c r="D77" i="2"/>
  <c r="C77" i="2"/>
  <c r="B77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D62" i="2"/>
  <c r="O62" i="2"/>
  <c r="N62" i="2"/>
  <c r="M62" i="2"/>
  <c r="L62" i="2"/>
  <c r="K62" i="2"/>
  <c r="J62" i="2"/>
  <c r="I62" i="2"/>
  <c r="H62" i="2"/>
  <c r="G62" i="2"/>
  <c r="F62" i="2"/>
  <c r="E62" i="2"/>
  <c r="B62" i="2"/>
  <c r="C62" i="2"/>
  <c r="C52" i="2"/>
  <c r="O52" i="2"/>
  <c r="N52" i="2"/>
  <c r="M52" i="2"/>
  <c r="L52" i="2"/>
  <c r="K52" i="2"/>
  <c r="J52" i="2"/>
  <c r="I52" i="2"/>
  <c r="H52" i="2"/>
  <c r="G52" i="2"/>
  <c r="F52" i="2"/>
  <c r="E52" i="2"/>
  <c r="B52" i="2"/>
  <c r="D52" i="2"/>
  <c r="O44" i="2"/>
  <c r="N44" i="2"/>
  <c r="M44" i="2"/>
  <c r="L44" i="2"/>
  <c r="K44" i="2"/>
  <c r="J44" i="2"/>
  <c r="I44" i="2"/>
  <c r="H44" i="2"/>
  <c r="G44" i="2"/>
  <c r="F44" i="2"/>
  <c r="E44" i="2"/>
  <c r="B44" i="2"/>
  <c r="C44" i="2"/>
  <c r="D44" i="2"/>
  <c r="O36" i="2"/>
  <c r="M36" i="2"/>
  <c r="L36" i="2"/>
  <c r="K36" i="2"/>
  <c r="J36" i="2"/>
  <c r="I36" i="2"/>
  <c r="H36" i="2"/>
  <c r="G36" i="2"/>
  <c r="F36" i="2"/>
  <c r="E36" i="2"/>
  <c r="B36" i="2"/>
  <c r="C36" i="2"/>
  <c r="D36" i="2"/>
  <c r="C16" i="2"/>
  <c r="C26" i="2"/>
  <c r="N26" i="2"/>
  <c r="L26" i="2"/>
  <c r="K26" i="2"/>
  <c r="J26" i="2"/>
  <c r="I26" i="2"/>
  <c r="H26" i="2"/>
  <c r="G26" i="2"/>
  <c r="F26" i="2"/>
  <c r="E26" i="2"/>
  <c r="L16" i="2"/>
  <c r="K16" i="2"/>
  <c r="J16" i="2"/>
  <c r="I16" i="2"/>
  <c r="H16" i="2"/>
  <c r="G16" i="2"/>
  <c r="F16" i="2"/>
  <c r="E16" i="2"/>
  <c r="L10" i="2"/>
  <c r="K10" i="2"/>
  <c r="J10" i="2"/>
  <c r="I10" i="2"/>
  <c r="H10" i="2"/>
  <c r="G10" i="2"/>
  <c r="F10" i="2"/>
  <c r="E10" i="2"/>
  <c r="C10" i="2"/>
  <c r="B26" i="2" l="1"/>
  <c r="B16" i="2"/>
  <c r="P29" i="2"/>
  <c r="P26" i="2" s="1"/>
  <c r="O26" i="2"/>
  <c r="O16" i="2"/>
  <c r="O10" i="2"/>
  <c r="P36" i="2"/>
  <c r="N16" i="2"/>
  <c r="N74" i="2" s="1"/>
  <c r="N87" i="2" s="1"/>
  <c r="P17" i="2"/>
  <c r="P16" i="2" s="1"/>
  <c r="P52" i="2"/>
  <c r="M16" i="2"/>
  <c r="M10" i="2"/>
  <c r="M74" i="2" s="1"/>
  <c r="C74" i="2"/>
  <c r="C87" i="2" s="1"/>
  <c r="M85" i="2"/>
  <c r="D85" i="2"/>
  <c r="J85" i="2"/>
  <c r="P85" i="2"/>
  <c r="F74" i="2"/>
  <c r="F87" i="2" s="1"/>
  <c r="L74" i="2"/>
  <c r="L87" i="2" s="1"/>
  <c r="D74" i="2"/>
  <c r="H74" i="2"/>
  <c r="H87" i="2" s="1"/>
  <c r="E74" i="2"/>
  <c r="E87" i="2" s="1"/>
  <c r="K74" i="2"/>
  <c r="K87" i="2" s="1"/>
  <c r="I74" i="2"/>
  <c r="I87" i="2" s="1"/>
  <c r="J74" i="2"/>
  <c r="G74" i="2"/>
  <c r="G87" i="2" s="1"/>
  <c r="B74" i="2" l="1"/>
  <c r="B87" i="2" s="1"/>
  <c r="O74" i="2"/>
  <c r="O87" i="2" s="1"/>
  <c r="P10" i="2"/>
  <c r="P74" i="2" s="1"/>
  <c r="P87" i="2" s="1"/>
  <c r="M87" i="2"/>
  <c r="J87" i="2"/>
  <c r="D87" i="2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<sst xmlns="http://schemas.openxmlformats.org/spreadsheetml/2006/main" count="113" uniqueCount="113">
  <si>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</si>
  <si>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</si>
  <si>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</si>
  <si>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</si>
  <si>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</si>
  <si>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</si>
  <si>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</si>
  <si>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</si>
  <si>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</si>
  <si>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</si>
  <si>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</si>
  <si>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</si>
  <si>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</si>
  <si>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</si>
  <si>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</si>
  <si>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</si>
  <si>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</si>
  <si>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</si>
  <si>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</si>
  <si>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</si>
  <si>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</si>
  <si>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</si>
  <si>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</si>
  <si>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</si>
  <si>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</si>
  <si>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</si>
  <si>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</si>
  <si>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</si>
  <si>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</si>
  <si>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</si>
  <si>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</si>
  <si>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</si>
  <si>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</si>
  <si>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</si>
  <si>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</si>
  <si>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</si>
  <si>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</si>
  <si>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</si>
  <si>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</si>
  <si>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</si>
  <si>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</si>
  <si>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</si>
  <si>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</si>
  <si>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</si>
  <si>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</si>
  <si>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</si>
  <si>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</si>
  <si>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</si>
  <si>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</si>
  <si>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</si>
  <si>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</si>
  <si>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</si>
  <si>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</si>
  <si>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</si>
  <si>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</si>
  <si>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</si>
  <si>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</si>
  <si>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</si>
  <si>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</si>
  <si>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</si>
  <si>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</si>
  <si>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</si>
  <si>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</si>
  <si>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</si>
  <si>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</si>
  <si>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</si>
  <si>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</si>
  <si>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</si>
  <si>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</si>
  <si>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</si>
  <si>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</si>
  <si>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</si>
  <si>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</si>
  <si>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</si>
  <si>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</si>
  <si>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</si>
  <si>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</si>
  <si>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</si>
  <si>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</si>
  <si>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</si>
  <si>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</si>
  <si>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</si>
  <si>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</si>
  <si>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</si>
  <si>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</si>
  <si>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</si>
  <si>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</si>
  <si>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</si>
  <si>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</si>
  <si>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</si>
  <si>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LIC. PEDRO RAMIREZ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</si>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</sst>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2" fillId="0" borderId="0" xfId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0" fillId="0" borderId="0" xfId="0"/>
    <xf numFmtId="164" fontId="1" fillId="2" borderId="2" xfId="0" applyNumberFormat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0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225426</xdr:colOff>
      <xdr:row>1</xdr:row>
      <xdr:rowOff>79375</xdr:rowOff>
    </xdr:from>
    <xdr:to>
      <xdr:col>14</xdr:col>
      <xdr:colOff>1073150</xdr:colOff>
      <xdr:row>4</xdr:row>
      <xdr:rowOff>175005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8676" y="444500"/>
          <a:ext cx="847724" cy="74650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</xdr:row>
      <xdr:rowOff>47625</xdr:rowOff>
    </xdr:from>
    <xdr:to>
      <xdr:col>0</xdr:col>
      <xdr:colOff>974725</xdr:colOff>
      <xdr:row>4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6"/>
  <sheetViews>
    <sheetView showGridLines="0" tabSelected="1" view="pageBreakPreview" zoomScale="70" zoomScaleNormal="70" zoomScaleSheetLayoutView="70" workbookViewId="0">
      <selection activeCell="D18" sqref="D18"/>
    </sheetView>
  </sheetViews>
  <sheetFormatPr baseColWidth="10" defaultColWidth="9.140625" defaultRowHeight="15" x14ac:dyDescent="0.25"/>
  <cols>
    <col min="1" max="1" width="73.85546875" customWidth="1"/>
    <col min="2" max="2" width="21.7109375" customWidth="1"/>
    <col min="3" max="3" width="20.85546875" customWidth="1"/>
    <col min="4" max="4" width="19" customWidth="1"/>
    <col min="5" max="5" width="18" customWidth="1"/>
    <col min="6" max="7" width="18.42578125" customWidth="1"/>
    <col min="8" max="9" width="19" customWidth="1"/>
    <col min="10" max="10" width="18.42578125" customWidth="1"/>
    <col min="11" max="11" width="18.42578125" bestFit="1" customWidth="1"/>
    <col min="12" max="13" width="19" bestFit="1" customWidth="1"/>
    <col min="14" max="14" width="18.7109375" bestFit="1" customWidth="1"/>
    <col min="15" max="15" width="19.7109375" bestFit="1" customWidth="1"/>
    <col min="16" max="16" width="21.42578125" bestFit="1" customWidth="1"/>
  </cols>
  <sheetData>
    <row r="1" spans="1:16" ht="28.5" x14ac:dyDescent="0.25">
      <c r="A1" s="34" t="s">
        <v>105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18.75" x14ac:dyDescent="0.25">
      <c r="A2" s="35" t="s">
        <v>104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15.75" x14ac:dyDescent="0.25">
      <c r="A3" s="36" t="s">
        <v>112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15.75" x14ac:dyDescent="0.25">
      <c r="A4" s="37" t="s">
        <v>103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15.75" x14ac:dyDescent="0.25">
      <c r="A5" s="38" t="s">
        <v>35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7" spans="1:16" x14ac:dyDescent="0.25">
      <c r="A7" s="39" t="s">
        <v>98</v>
      </c>
      <c r="B7" s="40" t="s">
        <v>106</v>
      </c>
      <c r="C7" s="40" t="s">
        <v>36</v>
      </c>
      <c r="D7" s="42" t="s">
        <v>107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4"/>
    </row>
    <row r="8" spans="1:16" s="18" customFormat="1" x14ac:dyDescent="0.25">
      <c r="A8" s="39"/>
      <c r="B8" s="41"/>
      <c r="C8" s="41"/>
      <c r="D8" s="22" t="s">
        <v>79</v>
      </c>
      <c r="E8" s="22" t="s">
        <v>99</v>
      </c>
      <c r="F8" s="22" t="s">
        <v>80</v>
      </c>
      <c r="G8" s="22" t="s">
        <v>81</v>
      </c>
      <c r="H8" s="23" t="s">
        <v>82</v>
      </c>
      <c r="I8" s="22" t="s">
        <v>83</v>
      </c>
      <c r="J8" s="23" t="s">
        <v>84</v>
      </c>
      <c r="K8" s="22" t="s">
        <v>100</v>
      </c>
      <c r="L8" s="22" t="s">
        <v>85</v>
      </c>
      <c r="M8" s="22" t="s">
        <v>101</v>
      </c>
      <c r="N8" s="22" t="s">
        <v>102</v>
      </c>
      <c r="O8" s="23" t="s">
        <v>86</v>
      </c>
      <c r="P8" s="22" t="s">
        <v>87</v>
      </c>
    </row>
    <row r="9" spans="1:16" x14ac:dyDescent="0.25">
      <c r="A9" s="1" t="s">
        <v>0</v>
      </c>
      <c r="B9" s="8"/>
      <c r="C9" s="8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 x14ac:dyDescent="0.25">
      <c r="A10" s="2" t="s">
        <v>1</v>
      </c>
      <c r="B10" s="9">
        <f>+B11+B12+B13+B14+B15</f>
        <v>69332633</v>
      </c>
      <c r="C10" s="9">
        <f>+C11+C12+C13+C14+C15</f>
        <v>0</v>
      </c>
      <c r="D10" s="9">
        <f>+D11+D12+D13+D14+D15</f>
        <v>4413667.83</v>
      </c>
      <c r="E10" s="9">
        <f t="shared" ref="E10:O10" si="0">+E11+E12+E13+E14+E15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+M11+M12+M13+M14+M15</f>
        <v>0</v>
      </c>
      <c r="N10" s="9">
        <f t="shared" si="0"/>
        <v>0</v>
      </c>
      <c r="O10" s="9">
        <f t="shared" si="0"/>
        <v>0</v>
      </c>
      <c r="P10" s="9">
        <f>SUM(D10:O10)</f>
        <v>4413667.83</v>
      </c>
    </row>
    <row r="11" spans="1:16" x14ac:dyDescent="0.25">
      <c r="A11" s="6" t="s">
        <v>2</v>
      </c>
      <c r="B11" s="12">
        <f>44987100+1260000+300000+1800000+3748925+199999+300000</f>
        <v>52596024</v>
      </c>
      <c r="C11" s="11">
        <v>0</v>
      </c>
      <c r="D11" s="21">
        <f>3406850+65000+70000+110000</f>
        <v>3651850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17">
        <f>SUM(D11:O11)</f>
        <v>3651850</v>
      </c>
    </row>
    <row r="12" spans="1:16" x14ac:dyDescent="0.25">
      <c r="A12" s="6" t="s">
        <v>3</v>
      </c>
      <c r="B12" s="12">
        <f>2821000+2450000+830000+3748925</f>
        <v>9849925</v>
      </c>
      <c r="C12" s="11">
        <v>0</v>
      </c>
      <c r="D12" s="21">
        <v>217000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17">
        <f>SUM(D12:O12)</f>
        <v>217000</v>
      </c>
    </row>
    <row r="13" spans="1:16" x14ac:dyDescent="0.25">
      <c r="A13" s="6" t="s">
        <v>37</v>
      </c>
      <c r="B13" s="12">
        <v>0</v>
      </c>
      <c r="C13" s="1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17">
        <f t="shared" ref="P13:P15" si="1">SUM(D13:O13)</f>
        <v>0</v>
      </c>
    </row>
    <row r="14" spans="1:16" x14ac:dyDescent="0.25">
      <c r="A14" s="6" t="s">
        <v>4</v>
      </c>
      <c r="B14" s="12">
        <v>0</v>
      </c>
      <c r="C14" s="1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17">
        <f t="shared" si="1"/>
        <v>0</v>
      </c>
    </row>
    <row r="15" spans="1:16" x14ac:dyDescent="0.25">
      <c r="A15" s="6" t="s">
        <v>5</v>
      </c>
      <c r="B15" s="12">
        <f>3176015+3391833+318836</f>
        <v>6886684</v>
      </c>
      <c r="C15" s="11">
        <v>0</v>
      </c>
      <c r="D15" s="21">
        <f>252721.28+259281.35+32815.2</f>
        <v>544817.82999999996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17">
        <f t="shared" si="1"/>
        <v>544817.82999999996</v>
      </c>
    </row>
    <row r="16" spans="1:16" x14ac:dyDescent="0.25">
      <c r="A16" s="2" t="s">
        <v>6</v>
      </c>
      <c r="B16" s="11">
        <f t="shared" ref="B16:P16" si="2">+SUM(B17:B25)</f>
        <v>42782860</v>
      </c>
      <c r="C16" s="11">
        <f t="shared" si="2"/>
        <v>0</v>
      </c>
      <c r="D16" s="11">
        <f t="shared" si="2"/>
        <v>593579.71</v>
      </c>
      <c r="E16" s="11">
        <f t="shared" si="2"/>
        <v>0</v>
      </c>
      <c r="F16" s="11">
        <f t="shared" si="2"/>
        <v>0</v>
      </c>
      <c r="G16" s="11">
        <f t="shared" si="2"/>
        <v>0</v>
      </c>
      <c r="H16" s="11">
        <f t="shared" si="2"/>
        <v>0</v>
      </c>
      <c r="I16" s="11">
        <f t="shared" si="2"/>
        <v>0</v>
      </c>
      <c r="J16" s="11">
        <f t="shared" si="2"/>
        <v>0</v>
      </c>
      <c r="K16" s="11">
        <f t="shared" si="2"/>
        <v>0</v>
      </c>
      <c r="L16" s="11">
        <f t="shared" si="2"/>
        <v>0</v>
      </c>
      <c r="M16" s="11">
        <f t="shared" si="2"/>
        <v>0</v>
      </c>
      <c r="N16" s="11">
        <f t="shared" si="2"/>
        <v>0</v>
      </c>
      <c r="O16" s="11">
        <f t="shared" si="2"/>
        <v>0</v>
      </c>
      <c r="P16" s="11">
        <f t="shared" si="2"/>
        <v>593579.71</v>
      </c>
    </row>
    <row r="17" spans="1:16" x14ac:dyDescent="0.25">
      <c r="A17" s="6" t="s">
        <v>7</v>
      </c>
      <c r="B17" s="15">
        <f>3700000+100000+8208+48269</f>
        <v>3856477</v>
      </c>
      <c r="C17" s="11">
        <v>0</v>
      </c>
      <c r="D17" s="21">
        <f>194861.48+684.8</f>
        <v>195546.28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f t="shared" ref="P17:P25" si="3">+SUM(D17:O17)</f>
        <v>195546.28</v>
      </c>
    </row>
    <row r="18" spans="1:16" x14ac:dyDescent="0.25">
      <c r="A18" s="6" t="s">
        <v>8</v>
      </c>
      <c r="B18" s="15">
        <f>760000+2398971</f>
        <v>3158971</v>
      </c>
      <c r="C18" s="11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f t="shared" si="3"/>
        <v>0</v>
      </c>
    </row>
    <row r="19" spans="1:16" x14ac:dyDescent="0.25">
      <c r="A19" s="6" t="s">
        <v>9</v>
      </c>
      <c r="B19" s="15">
        <f>875000+1600000</f>
        <v>2475000</v>
      </c>
      <c r="C19" s="11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f t="shared" si="3"/>
        <v>0</v>
      </c>
    </row>
    <row r="20" spans="1:16" ht="18" customHeight="1" x14ac:dyDescent="0.25">
      <c r="A20" s="6" t="s">
        <v>10</v>
      </c>
      <c r="B20" s="15">
        <f>1426452+101000</f>
        <v>1527452</v>
      </c>
      <c r="C20" s="11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f t="shared" si="3"/>
        <v>0</v>
      </c>
    </row>
    <row r="21" spans="1:16" x14ac:dyDescent="0.25">
      <c r="A21" s="6" t="s">
        <v>11</v>
      </c>
      <c r="B21" s="15">
        <f>6650689+628835+12000+120000+1542000</f>
        <v>8953524</v>
      </c>
      <c r="C21" s="11">
        <v>0</v>
      </c>
      <c r="D21" s="26">
        <v>107572.3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f t="shared" si="3"/>
        <v>107572.3</v>
      </c>
    </row>
    <row r="22" spans="1:16" x14ac:dyDescent="0.25">
      <c r="A22" s="6" t="s">
        <v>12</v>
      </c>
      <c r="B22" s="15">
        <f>427713+300000+2300000</f>
        <v>3027713</v>
      </c>
      <c r="C22" s="11">
        <v>0</v>
      </c>
      <c r="D22" s="26">
        <v>238861.13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f t="shared" si="3"/>
        <v>238861.13</v>
      </c>
    </row>
    <row r="23" spans="1:16" ht="30" x14ac:dyDescent="0.25">
      <c r="A23" s="6" t="s">
        <v>13</v>
      </c>
      <c r="B23" s="15">
        <f>100000+500000+100000+25000+25000+10000+10000+250000</f>
        <v>1020000</v>
      </c>
      <c r="C23" s="11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f t="shared" si="3"/>
        <v>0</v>
      </c>
    </row>
    <row r="24" spans="1:16" x14ac:dyDescent="0.25">
      <c r="A24" s="6" t="s">
        <v>14</v>
      </c>
      <c r="B24" s="15">
        <f>12000+100000+250000+600000+5249500+100000+7071675+3280000</f>
        <v>16663175</v>
      </c>
      <c r="C24" s="11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f t="shared" si="3"/>
        <v>0</v>
      </c>
    </row>
    <row r="25" spans="1:16" x14ac:dyDescent="0.25">
      <c r="A25" s="6" t="s">
        <v>38</v>
      </c>
      <c r="B25" s="12">
        <v>2100548</v>
      </c>
      <c r="C25" s="11">
        <v>0</v>
      </c>
      <c r="D25" s="26">
        <v>51600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f t="shared" si="3"/>
        <v>51600</v>
      </c>
    </row>
    <row r="26" spans="1:16" x14ac:dyDescent="0.25">
      <c r="A26" s="2" t="s">
        <v>15</v>
      </c>
      <c r="B26" s="11">
        <f>+SUM(B27:B35)</f>
        <v>3425750</v>
      </c>
      <c r="C26" s="11">
        <f>+SUM(C27:C35)</f>
        <v>0</v>
      </c>
      <c r="D26" s="11">
        <f>+SUM(D27:D35)</f>
        <v>0</v>
      </c>
      <c r="E26" s="11">
        <f t="shared" ref="E26:O26" si="4">+SUM(E27:E35)</f>
        <v>0</v>
      </c>
      <c r="F26" s="11">
        <f t="shared" si="4"/>
        <v>0</v>
      </c>
      <c r="G26" s="11">
        <f t="shared" si="4"/>
        <v>0</v>
      </c>
      <c r="H26" s="11">
        <f t="shared" si="4"/>
        <v>0</v>
      </c>
      <c r="I26" s="11">
        <f t="shared" si="4"/>
        <v>0</v>
      </c>
      <c r="J26" s="11">
        <f t="shared" si="4"/>
        <v>0</v>
      </c>
      <c r="K26" s="11">
        <f t="shared" si="4"/>
        <v>0</v>
      </c>
      <c r="L26" s="11">
        <f t="shared" si="4"/>
        <v>0</v>
      </c>
      <c r="M26" s="11">
        <f t="shared" si="4"/>
        <v>0</v>
      </c>
      <c r="N26" s="11">
        <f t="shared" si="4"/>
        <v>0</v>
      </c>
      <c r="O26" s="11">
        <f t="shared" si="4"/>
        <v>0</v>
      </c>
      <c r="P26" s="11">
        <f>+SUM(P27:P35)</f>
        <v>0</v>
      </c>
    </row>
    <row r="27" spans="1:16" x14ac:dyDescent="0.25">
      <c r="A27" s="6" t="s">
        <v>16</v>
      </c>
      <c r="B27" s="15">
        <f>174750+12000</f>
        <v>186750</v>
      </c>
      <c r="C27" s="11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f t="shared" ref="P27:P35" si="5">+SUM(D27:O27)</f>
        <v>0</v>
      </c>
    </row>
    <row r="28" spans="1:16" x14ac:dyDescent="0.25">
      <c r="A28" s="6" t="s">
        <v>17</v>
      </c>
      <c r="B28" s="15">
        <f>12000+300000</f>
        <v>312000</v>
      </c>
      <c r="C28" s="11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f t="shared" si="5"/>
        <v>0</v>
      </c>
    </row>
    <row r="29" spans="1:16" x14ac:dyDescent="0.25">
      <c r="A29" s="6" t="s">
        <v>18</v>
      </c>
      <c r="B29" s="15">
        <f>50000+100000+455000</f>
        <v>605000</v>
      </c>
      <c r="C29" s="11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f t="shared" si="5"/>
        <v>0</v>
      </c>
    </row>
    <row r="30" spans="1:16" x14ac:dyDescent="0.25">
      <c r="A30" s="6" t="s">
        <v>19</v>
      </c>
      <c r="B30" s="15">
        <v>30000</v>
      </c>
      <c r="C30" s="11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f t="shared" si="5"/>
        <v>0</v>
      </c>
    </row>
    <row r="31" spans="1:16" x14ac:dyDescent="0.25">
      <c r="A31" s="6" t="s">
        <v>20</v>
      </c>
      <c r="B31" s="15">
        <f>128000+12000</f>
        <v>140000</v>
      </c>
      <c r="C31" s="11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f t="shared" si="5"/>
        <v>0</v>
      </c>
    </row>
    <row r="32" spans="1:16" x14ac:dyDescent="0.25">
      <c r="A32" s="6" t="s">
        <v>21</v>
      </c>
      <c r="B32" s="15">
        <f>12000+10000</f>
        <v>22000</v>
      </c>
      <c r="C32" s="11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f t="shared" si="5"/>
        <v>0</v>
      </c>
    </row>
    <row r="33" spans="1:16" x14ac:dyDescent="0.25">
      <c r="A33" s="6" t="s">
        <v>22</v>
      </c>
      <c r="B33" s="15">
        <f>800000+10000+25000</f>
        <v>835000</v>
      </c>
      <c r="C33" s="11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f t="shared" si="5"/>
        <v>0</v>
      </c>
    </row>
    <row r="34" spans="1:16" ht="30" x14ac:dyDescent="0.25">
      <c r="A34" s="6" t="s">
        <v>39</v>
      </c>
      <c r="B34" s="15">
        <v>0</v>
      </c>
      <c r="C34" s="11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f t="shared" si="5"/>
        <v>0</v>
      </c>
    </row>
    <row r="35" spans="1:16" x14ac:dyDescent="0.25">
      <c r="A35" s="6" t="s">
        <v>23</v>
      </c>
      <c r="B35" s="15">
        <f>150000+650000+25000+50000+20000+300000+100000</f>
        <v>1295000</v>
      </c>
      <c r="C35" s="11"/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f t="shared" si="5"/>
        <v>0</v>
      </c>
    </row>
    <row r="36" spans="1:16" x14ac:dyDescent="0.25">
      <c r="A36" s="2" t="s">
        <v>24</v>
      </c>
      <c r="B36" s="11">
        <f>+SUM(B37:B43)</f>
        <v>0</v>
      </c>
      <c r="C36" s="11">
        <f>+SUM(C37:C43)</f>
        <v>0</v>
      </c>
      <c r="D36" s="11">
        <f>+SUM(D37:D43)</f>
        <v>0</v>
      </c>
      <c r="E36" s="11">
        <f t="shared" ref="E36:O36" si="6">+SUM(E37:E43)</f>
        <v>0</v>
      </c>
      <c r="F36" s="11">
        <f t="shared" si="6"/>
        <v>0</v>
      </c>
      <c r="G36" s="11">
        <f t="shared" si="6"/>
        <v>0</v>
      </c>
      <c r="H36" s="11">
        <f t="shared" si="6"/>
        <v>0</v>
      </c>
      <c r="I36" s="11">
        <f t="shared" si="6"/>
        <v>0</v>
      </c>
      <c r="J36" s="11">
        <f t="shared" si="6"/>
        <v>0</v>
      </c>
      <c r="K36" s="11">
        <f t="shared" si="6"/>
        <v>0</v>
      </c>
      <c r="L36" s="11">
        <f t="shared" si="6"/>
        <v>0</v>
      </c>
      <c r="M36" s="11">
        <f t="shared" si="6"/>
        <v>0</v>
      </c>
      <c r="N36" s="11">
        <f t="shared" si="6"/>
        <v>0</v>
      </c>
      <c r="O36" s="11">
        <f t="shared" si="6"/>
        <v>0</v>
      </c>
      <c r="P36" s="11">
        <f>+SUM(P37:P43)</f>
        <v>0</v>
      </c>
    </row>
    <row r="37" spans="1:16" x14ac:dyDescent="0.25">
      <c r="A37" s="6" t="s">
        <v>25</v>
      </c>
      <c r="B37" s="26">
        <v>0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f t="shared" ref="P37:P43" si="7">+SUM(D37:O37)</f>
        <v>0</v>
      </c>
    </row>
    <row r="38" spans="1:16" x14ac:dyDescent="0.25">
      <c r="A38" s="6" t="s">
        <v>40</v>
      </c>
      <c r="B38" s="26">
        <v>0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f t="shared" si="7"/>
        <v>0</v>
      </c>
    </row>
    <row r="39" spans="1:16" x14ac:dyDescent="0.25">
      <c r="A39" s="6" t="s">
        <v>41</v>
      </c>
      <c r="B39" s="26">
        <v>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f t="shared" si="7"/>
        <v>0</v>
      </c>
    </row>
    <row r="40" spans="1:16" x14ac:dyDescent="0.25">
      <c r="A40" s="6" t="s">
        <v>42</v>
      </c>
      <c r="B40" s="26"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f t="shared" si="7"/>
        <v>0</v>
      </c>
    </row>
    <row r="41" spans="1:16" ht="30" x14ac:dyDescent="0.25">
      <c r="A41" s="6" t="s">
        <v>43</v>
      </c>
      <c r="B41" s="26"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f t="shared" si="7"/>
        <v>0</v>
      </c>
    </row>
    <row r="42" spans="1:16" x14ac:dyDescent="0.25">
      <c r="A42" s="6" t="s">
        <v>26</v>
      </c>
      <c r="B42" s="26"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f t="shared" si="7"/>
        <v>0</v>
      </c>
    </row>
    <row r="43" spans="1:16" x14ac:dyDescent="0.25">
      <c r="A43" s="6" t="s">
        <v>44</v>
      </c>
      <c r="B43" s="26"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f t="shared" si="7"/>
        <v>0</v>
      </c>
    </row>
    <row r="44" spans="1:16" x14ac:dyDescent="0.25">
      <c r="A44" s="2" t="s">
        <v>45</v>
      </c>
      <c r="B44" s="11">
        <f>+SUM(B45:B51)</f>
        <v>0</v>
      </c>
      <c r="C44" s="11">
        <f>+SUM(C45:C51)</f>
        <v>0</v>
      </c>
      <c r="D44" s="11">
        <f>+SUM(D45:D51)</f>
        <v>0</v>
      </c>
      <c r="E44" s="11">
        <f t="shared" ref="E44:P44" si="8">+SUM(E45:E51)</f>
        <v>0</v>
      </c>
      <c r="F44" s="11">
        <f t="shared" si="8"/>
        <v>0</v>
      </c>
      <c r="G44" s="11">
        <f t="shared" si="8"/>
        <v>0</v>
      </c>
      <c r="H44" s="11">
        <f t="shared" si="8"/>
        <v>0</v>
      </c>
      <c r="I44" s="11">
        <f t="shared" si="8"/>
        <v>0</v>
      </c>
      <c r="J44" s="11">
        <f t="shared" si="8"/>
        <v>0</v>
      </c>
      <c r="K44" s="11">
        <f t="shared" si="8"/>
        <v>0</v>
      </c>
      <c r="L44" s="11">
        <f t="shared" si="8"/>
        <v>0</v>
      </c>
      <c r="M44" s="11">
        <f t="shared" si="8"/>
        <v>0</v>
      </c>
      <c r="N44" s="11">
        <f t="shared" si="8"/>
        <v>0</v>
      </c>
      <c r="O44" s="11">
        <f t="shared" si="8"/>
        <v>0</v>
      </c>
      <c r="P44" s="11">
        <f t="shared" si="8"/>
        <v>0</v>
      </c>
    </row>
    <row r="45" spans="1:16" x14ac:dyDescent="0.25">
      <c r="A45" s="6" t="s">
        <v>46</v>
      </c>
      <c r="B45" s="17">
        <v>0</v>
      </c>
      <c r="C45" s="17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f t="shared" ref="P45:P51" si="9">+SUM(D45:O45)</f>
        <v>0</v>
      </c>
    </row>
    <row r="46" spans="1:16" x14ac:dyDescent="0.25">
      <c r="A46" s="6" t="s">
        <v>47</v>
      </c>
      <c r="B46" s="17">
        <v>0</v>
      </c>
      <c r="C46" s="17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f t="shared" si="9"/>
        <v>0</v>
      </c>
    </row>
    <row r="47" spans="1:16" x14ac:dyDescent="0.25">
      <c r="A47" s="6" t="s">
        <v>48</v>
      </c>
      <c r="B47" s="17">
        <v>0</v>
      </c>
      <c r="C47" s="17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f t="shared" si="9"/>
        <v>0</v>
      </c>
    </row>
    <row r="48" spans="1:16" x14ac:dyDescent="0.25">
      <c r="A48" s="6" t="s">
        <v>49</v>
      </c>
      <c r="B48" s="17">
        <v>0</v>
      </c>
      <c r="C48" s="17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f t="shared" si="9"/>
        <v>0</v>
      </c>
    </row>
    <row r="49" spans="1:22" x14ac:dyDescent="0.25">
      <c r="A49" s="6" t="s">
        <v>50</v>
      </c>
      <c r="B49" s="17">
        <v>0</v>
      </c>
      <c r="C49" s="17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f t="shared" si="9"/>
        <v>0</v>
      </c>
    </row>
    <row r="50" spans="1:22" x14ac:dyDescent="0.25">
      <c r="A50" s="6" t="s">
        <v>51</v>
      </c>
      <c r="B50" s="17">
        <v>0</v>
      </c>
      <c r="C50" s="17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f t="shared" si="9"/>
        <v>0</v>
      </c>
    </row>
    <row r="51" spans="1:22" x14ac:dyDescent="0.25">
      <c r="A51" s="6" t="s">
        <v>52</v>
      </c>
      <c r="B51" s="17">
        <v>0</v>
      </c>
      <c r="C51" s="17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f t="shared" si="9"/>
        <v>0</v>
      </c>
    </row>
    <row r="52" spans="1:22" x14ac:dyDescent="0.25">
      <c r="A52" s="2" t="s">
        <v>27</v>
      </c>
      <c r="B52" s="11">
        <f t="shared" ref="B52:P52" si="10">+SUM(B53:B61)</f>
        <v>1070000</v>
      </c>
      <c r="C52" s="11">
        <f t="shared" si="10"/>
        <v>0</v>
      </c>
      <c r="D52" s="11">
        <f t="shared" si="10"/>
        <v>0</v>
      </c>
      <c r="E52" s="11">
        <f t="shared" si="10"/>
        <v>0</v>
      </c>
      <c r="F52" s="11">
        <f t="shared" si="10"/>
        <v>0</v>
      </c>
      <c r="G52" s="11">
        <f t="shared" si="10"/>
        <v>0</v>
      </c>
      <c r="H52" s="11">
        <f t="shared" si="10"/>
        <v>0</v>
      </c>
      <c r="I52" s="11">
        <f t="shared" si="10"/>
        <v>0</v>
      </c>
      <c r="J52" s="11">
        <f t="shared" si="10"/>
        <v>0</v>
      </c>
      <c r="K52" s="11">
        <f t="shared" si="10"/>
        <v>0</v>
      </c>
      <c r="L52" s="11">
        <f t="shared" si="10"/>
        <v>0</v>
      </c>
      <c r="M52" s="11">
        <f t="shared" si="10"/>
        <v>0</v>
      </c>
      <c r="N52" s="11">
        <f t="shared" si="10"/>
        <v>0</v>
      </c>
      <c r="O52" s="11">
        <f t="shared" si="10"/>
        <v>0</v>
      </c>
      <c r="P52" s="11">
        <f t="shared" si="10"/>
        <v>0</v>
      </c>
    </row>
    <row r="53" spans="1:22" x14ac:dyDescent="0.25">
      <c r="A53" s="6" t="s">
        <v>28</v>
      </c>
      <c r="B53" s="17">
        <v>1070000</v>
      </c>
      <c r="C53" s="11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f t="shared" ref="P53:P61" si="11">+SUM(D53:O53)</f>
        <v>0</v>
      </c>
    </row>
    <row r="54" spans="1:22" x14ac:dyDescent="0.25">
      <c r="A54" s="6" t="s">
        <v>29</v>
      </c>
      <c r="B54" s="17">
        <v>0</v>
      </c>
      <c r="C54" s="11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f t="shared" si="11"/>
        <v>0</v>
      </c>
    </row>
    <row r="55" spans="1:22" x14ac:dyDescent="0.25">
      <c r="A55" s="6" t="s">
        <v>30</v>
      </c>
      <c r="B55" s="17">
        <v>0</v>
      </c>
      <c r="C55" s="17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f t="shared" si="11"/>
        <v>0</v>
      </c>
    </row>
    <row r="56" spans="1:22" x14ac:dyDescent="0.25">
      <c r="A56" s="6" t="s">
        <v>31</v>
      </c>
      <c r="B56" s="17">
        <v>0</v>
      </c>
      <c r="C56" s="17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f t="shared" si="11"/>
        <v>0</v>
      </c>
    </row>
    <row r="57" spans="1:22" x14ac:dyDescent="0.25">
      <c r="A57" s="6" t="s">
        <v>32</v>
      </c>
      <c r="B57" s="17">
        <v>0</v>
      </c>
      <c r="C57" s="17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f t="shared" si="11"/>
        <v>0</v>
      </c>
    </row>
    <row r="58" spans="1:22" x14ac:dyDescent="0.25">
      <c r="A58" s="6" t="s">
        <v>53</v>
      </c>
      <c r="B58" s="17">
        <v>0</v>
      </c>
      <c r="C58" s="17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f t="shared" si="11"/>
        <v>0</v>
      </c>
    </row>
    <row r="59" spans="1:22" x14ac:dyDescent="0.25">
      <c r="A59" s="6" t="s">
        <v>54</v>
      </c>
      <c r="B59" s="17">
        <v>0</v>
      </c>
      <c r="C59" s="17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f t="shared" si="11"/>
        <v>0</v>
      </c>
    </row>
    <row r="60" spans="1:22" x14ac:dyDescent="0.25">
      <c r="A60" s="6" t="s">
        <v>33</v>
      </c>
      <c r="B60" s="17">
        <v>0</v>
      </c>
      <c r="C60" s="11"/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f t="shared" si="11"/>
        <v>0</v>
      </c>
    </row>
    <row r="61" spans="1:22" x14ac:dyDescent="0.25">
      <c r="A61" s="6" t="s">
        <v>55</v>
      </c>
      <c r="B61" s="17">
        <v>0</v>
      </c>
      <c r="C61" s="17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f t="shared" si="11"/>
        <v>0</v>
      </c>
    </row>
    <row r="62" spans="1:22" x14ac:dyDescent="0.25">
      <c r="A62" s="2" t="s">
        <v>56</v>
      </c>
      <c r="B62" s="11">
        <f>+SUM(B63:B66)</f>
        <v>0</v>
      </c>
      <c r="C62" s="11">
        <f>+SUM(C63:C66)</f>
        <v>0</v>
      </c>
      <c r="D62" s="11">
        <f>+SUM(D63:D66)</f>
        <v>0</v>
      </c>
      <c r="E62" s="11">
        <f t="shared" ref="E62:P62" si="12">+SUM(E63:E66)</f>
        <v>0</v>
      </c>
      <c r="F62" s="11">
        <f t="shared" si="12"/>
        <v>0</v>
      </c>
      <c r="G62" s="11">
        <f t="shared" si="12"/>
        <v>0</v>
      </c>
      <c r="H62" s="11">
        <f t="shared" si="12"/>
        <v>0</v>
      </c>
      <c r="I62" s="11">
        <f t="shared" si="12"/>
        <v>0</v>
      </c>
      <c r="J62" s="11">
        <f t="shared" si="12"/>
        <v>0</v>
      </c>
      <c r="K62" s="11">
        <f t="shared" si="12"/>
        <v>0</v>
      </c>
      <c r="L62" s="11">
        <f t="shared" si="12"/>
        <v>0</v>
      </c>
      <c r="M62" s="11">
        <f t="shared" si="12"/>
        <v>0</v>
      </c>
      <c r="N62" s="11">
        <f t="shared" si="12"/>
        <v>0</v>
      </c>
      <c r="O62" s="11">
        <f t="shared" si="12"/>
        <v>0</v>
      </c>
      <c r="P62" s="11">
        <f t="shared" si="12"/>
        <v>0</v>
      </c>
    </row>
    <row r="63" spans="1:22" x14ac:dyDescent="0.25">
      <c r="A63" s="6" t="s">
        <v>57</v>
      </c>
      <c r="B63" s="17">
        <v>0</v>
      </c>
      <c r="C63" s="17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f>+SUM(D63:O63)</f>
        <v>0</v>
      </c>
      <c r="Q63" s="27"/>
      <c r="R63" s="27"/>
      <c r="S63" s="27"/>
      <c r="T63" s="27"/>
      <c r="U63" s="27"/>
      <c r="V63" s="27"/>
    </row>
    <row r="64" spans="1:22" x14ac:dyDescent="0.25">
      <c r="A64" s="6" t="s">
        <v>58</v>
      </c>
      <c r="B64" s="17">
        <v>0</v>
      </c>
      <c r="C64" s="17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f>+SUM(D64:O64)</f>
        <v>0</v>
      </c>
      <c r="Q64" s="27"/>
      <c r="R64" s="27"/>
      <c r="S64" s="27"/>
      <c r="T64" s="27"/>
      <c r="U64" s="27"/>
      <c r="V64" s="27"/>
    </row>
    <row r="65" spans="1:22" x14ac:dyDescent="0.25">
      <c r="A65" s="6" t="s">
        <v>59</v>
      </c>
      <c r="B65" s="17">
        <v>0</v>
      </c>
      <c r="C65" s="17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f>+SUM(D65:O65)</f>
        <v>0</v>
      </c>
      <c r="Q65" s="27"/>
      <c r="R65" s="27"/>
      <c r="S65" s="27"/>
      <c r="T65" s="27"/>
      <c r="U65" s="27"/>
      <c r="V65" s="27"/>
    </row>
    <row r="66" spans="1:22" ht="30" x14ac:dyDescent="0.25">
      <c r="A66" s="6" t="s">
        <v>60</v>
      </c>
      <c r="B66" s="17">
        <v>0</v>
      </c>
      <c r="C66" s="17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f>+SUM(D66:O66)</f>
        <v>0</v>
      </c>
      <c r="Q66" s="27"/>
      <c r="R66" s="27"/>
      <c r="S66" s="27"/>
      <c r="T66" s="27"/>
      <c r="U66" s="27"/>
      <c r="V66" s="27"/>
    </row>
    <row r="67" spans="1:22" x14ac:dyDescent="0.25">
      <c r="A67" s="2" t="s">
        <v>61</v>
      </c>
      <c r="B67" s="11">
        <f>+SUM(B68:B69)</f>
        <v>0</v>
      </c>
      <c r="C67" s="11">
        <f t="shared" ref="C67:P67" si="13">+SUM(C68:C69)</f>
        <v>0</v>
      </c>
      <c r="D67" s="11">
        <f t="shared" si="13"/>
        <v>0</v>
      </c>
      <c r="E67" s="11">
        <f t="shared" si="13"/>
        <v>0</v>
      </c>
      <c r="F67" s="11">
        <f t="shared" si="13"/>
        <v>0</v>
      </c>
      <c r="G67" s="11">
        <f t="shared" si="13"/>
        <v>0</v>
      </c>
      <c r="H67" s="11">
        <f t="shared" si="13"/>
        <v>0</v>
      </c>
      <c r="I67" s="11">
        <f t="shared" si="13"/>
        <v>0</v>
      </c>
      <c r="J67" s="11">
        <f t="shared" si="13"/>
        <v>0</v>
      </c>
      <c r="K67" s="11">
        <f t="shared" si="13"/>
        <v>0</v>
      </c>
      <c r="L67" s="11">
        <f t="shared" si="13"/>
        <v>0</v>
      </c>
      <c r="M67" s="11">
        <f t="shared" si="13"/>
        <v>0</v>
      </c>
      <c r="N67" s="11">
        <f t="shared" si="13"/>
        <v>0</v>
      </c>
      <c r="O67" s="11">
        <f t="shared" si="13"/>
        <v>0</v>
      </c>
      <c r="P67" s="11">
        <f t="shared" si="13"/>
        <v>0</v>
      </c>
    </row>
    <row r="68" spans="1:22" x14ac:dyDescent="0.25">
      <c r="A68" s="6" t="s">
        <v>62</v>
      </c>
      <c r="B68" s="17">
        <v>0</v>
      </c>
      <c r="C68" s="17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f>+SUM(D68:O68)</f>
        <v>0</v>
      </c>
    </row>
    <row r="69" spans="1:22" x14ac:dyDescent="0.25">
      <c r="A69" s="6" t="s">
        <v>63</v>
      </c>
      <c r="B69" s="17">
        <v>0</v>
      </c>
      <c r="C69" s="17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f>+SUM(D69:O69)</f>
        <v>0</v>
      </c>
    </row>
    <row r="70" spans="1:22" x14ac:dyDescent="0.25">
      <c r="A70" s="2" t="s">
        <v>64</v>
      </c>
      <c r="B70" s="11">
        <f>+SUM(B71:B73)</f>
        <v>0</v>
      </c>
      <c r="C70" s="11">
        <f t="shared" ref="C70:P70" si="14">+SUM(C71:C73)</f>
        <v>0</v>
      </c>
      <c r="D70" s="11">
        <f t="shared" si="14"/>
        <v>0</v>
      </c>
      <c r="E70" s="11">
        <f t="shared" si="14"/>
        <v>0</v>
      </c>
      <c r="F70" s="11">
        <f t="shared" si="14"/>
        <v>0</v>
      </c>
      <c r="G70" s="11">
        <f t="shared" si="14"/>
        <v>0</v>
      </c>
      <c r="H70" s="11">
        <f t="shared" si="14"/>
        <v>0</v>
      </c>
      <c r="I70" s="11">
        <f t="shared" si="14"/>
        <v>0</v>
      </c>
      <c r="J70" s="11">
        <f t="shared" si="14"/>
        <v>0</v>
      </c>
      <c r="K70" s="11">
        <f t="shared" si="14"/>
        <v>0</v>
      </c>
      <c r="L70" s="11">
        <f t="shared" si="14"/>
        <v>0</v>
      </c>
      <c r="M70" s="11">
        <f t="shared" si="14"/>
        <v>0</v>
      </c>
      <c r="N70" s="11">
        <f t="shared" si="14"/>
        <v>0</v>
      </c>
      <c r="O70" s="11">
        <f t="shared" si="14"/>
        <v>0</v>
      </c>
      <c r="P70" s="11">
        <f t="shared" si="14"/>
        <v>0</v>
      </c>
    </row>
    <row r="71" spans="1:22" x14ac:dyDescent="0.25">
      <c r="A71" s="6" t="s">
        <v>65</v>
      </c>
      <c r="B71" s="17">
        <v>0</v>
      </c>
      <c r="C71" s="17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f>+SUM(D71:O71)</f>
        <v>0</v>
      </c>
    </row>
    <row r="72" spans="1:22" x14ac:dyDescent="0.25">
      <c r="A72" s="6" t="s">
        <v>66</v>
      </c>
      <c r="B72" s="17">
        <v>0</v>
      </c>
      <c r="C72" s="17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f>+SUM(D72:O72)</f>
        <v>0</v>
      </c>
    </row>
    <row r="73" spans="1:22" x14ac:dyDescent="0.25">
      <c r="A73" s="6" t="s">
        <v>67</v>
      </c>
      <c r="B73" s="17">
        <v>0</v>
      </c>
      <c r="C73" s="17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f>+SUM(D73:O73)</f>
        <v>0</v>
      </c>
    </row>
    <row r="74" spans="1:22" x14ac:dyDescent="0.25">
      <c r="A74" s="7" t="s">
        <v>34</v>
      </c>
      <c r="B74" s="13">
        <f>+B70+B67+B62+B52+B44+B36+B26+B16+B10</f>
        <v>116611243</v>
      </c>
      <c r="C74" s="13">
        <f t="shared" ref="C74:P74" si="15">+C70+C67+C62+C52+C44+C36+C26+C16+C10</f>
        <v>0</v>
      </c>
      <c r="D74" s="13">
        <f t="shared" si="15"/>
        <v>5007247.54</v>
      </c>
      <c r="E74" s="13">
        <f t="shared" si="15"/>
        <v>0</v>
      </c>
      <c r="F74" s="13">
        <f t="shared" si="15"/>
        <v>0</v>
      </c>
      <c r="G74" s="13">
        <f t="shared" si="15"/>
        <v>0</v>
      </c>
      <c r="H74" s="13">
        <f t="shared" si="15"/>
        <v>0</v>
      </c>
      <c r="I74" s="13">
        <f t="shared" si="15"/>
        <v>0</v>
      </c>
      <c r="J74" s="13">
        <f t="shared" si="15"/>
        <v>0</v>
      </c>
      <c r="K74" s="13">
        <f t="shared" si="15"/>
        <v>0</v>
      </c>
      <c r="L74" s="13">
        <f t="shared" si="15"/>
        <v>0</v>
      </c>
      <c r="M74" s="13">
        <f t="shared" si="15"/>
        <v>0</v>
      </c>
      <c r="N74" s="13">
        <f t="shared" si="15"/>
        <v>0</v>
      </c>
      <c r="O74" s="13">
        <f t="shared" si="15"/>
        <v>0</v>
      </c>
      <c r="P74" s="13">
        <f t="shared" si="15"/>
        <v>5007247.54</v>
      </c>
    </row>
    <row r="75" spans="1:22" x14ac:dyDescent="0.25">
      <c r="A75" s="3"/>
      <c r="B75" s="12"/>
      <c r="C75" s="10"/>
      <c r="D75" s="10"/>
    </row>
    <row r="76" spans="1:22" x14ac:dyDescent="0.25">
      <c r="A76" s="1" t="s">
        <v>68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22" x14ac:dyDescent="0.25">
      <c r="A77" s="2" t="s">
        <v>69</v>
      </c>
      <c r="B77" s="9">
        <f>+SUM(B78:B79)</f>
        <v>0</v>
      </c>
      <c r="C77" s="9">
        <f t="shared" ref="C77:P77" si="16">+SUM(C78:C79)</f>
        <v>0</v>
      </c>
      <c r="D77" s="9">
        <f t="shared" si="16"/>
        <v>0</v>
      </c>
      <c r="E77" s="9">
        <f t="shared" si="16"/>
        <v>0</v>
      </c>
      <c r="F77" s="9">
        <f t="shared" si="16"/>
        <v>0</v>
      </c>
      <c r="G77" s="9">
        <f t="shared" si="16"/>
        <v>0</v>
      </c>
      <c r="H77" s="9">
        <f t="shared" si="16"/>
        <v>0</v>
      </c>
      <c r="I77" s="9">
        <f t="shared" si="16"/>
        <v>0</v>
      </c>
      <c r="J77" s="9">
        <f t="shared" si="16"/>
        <v>0</v>
      </c>
      <c r="K77" s="9">
        <f t="shared" si="16"/>
        <v>0</v>
      </c>
      <c r="L77" s="9">
        <f t="shared" si="16"/>
        <v>0</v>
      </c>
      <c r="M77" s="9">
        <f t="shared" si="16"/>
        <v>0</v>
      </c>
      <c r="N77" s="9">
        <f t="shared" si="16"/>
        <v>0</v>
      </c>
      <c r="O77" s="9">
        <f t="shared" si="16"/>
        <v>0</v>
      </c>
      <c r="P77" s="9">
        <f t="shared" si="16"/>
        <v>0</v>
      </c>
    </row>
    <row r="78" spans="1:22" x14ac:dyDescent="0.25">
      <c r="A78" s="6" t="s">
        <v>70</v>
      </c>
      <c r="B78" s="4">
        <v>0</v>
      </c>
      <c r="C78" s="10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f>+SUM(D78:O78)</f>
        <v>0</v>
      </c>
    </row>
    <row r="79" spans="1:22" x14ac:dyDescent="0.25">
      <c r="A79" s="6" t="s">
        <v>71</v>
      </c>
      <c r="B79" s="4">
        <v>0</v>
      </c>
      <c r="C79" s="10">
        <v>0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f>+SUM(D79:O79)</f>
        <v>0</v>
      </c>
    </row>
    <row r="80" spans="1:22" x14ac:dyDescent="0.25">
      <c r="A80" s="2" t="s">
        <v>72</v>
      </c>
      <c r="B80" s="9">
        <f>+SUM(B81:B82)</f>
        <v>0</v>
      </c>
      <c r="C80" s="9">
        <f t="shared" ref="C80:P80" si="17">+SUM(C81:C82)</f>
        <v>0</v>
      </c>
      <c r="D80" s="9">
        <f t="shared" si="17"/>
        <v>0</v>
      </c>
      <c r="E80" s="9">
        <f t="shared" si="17"/>
        <v>0</v>
      </c>
      <c r="F80" s="9">
        <f t="shared" si="17"/>
        <v>0</v>
      </c>
      <c r="G80" s="9">
        <f t="shared" si="17"/>
        <v>0</v>
      </c>
      <c r="H80" s="9">
        <f t="shared" si="17"/>
        <v>0</v>
      </c>
      <c r="I80" s="9">
        <f t="shared" si="17"/>
        <v>0</v>
      </c>
      <c r="J80" s="9">
        <f t="shared" si="17"/>
        <v>0</v>
      </c>
      <c r="K80" s="9">
        <f t="shared" si="17"/>
        <v>0</v>
      </c>
      <c r="L80" s="9">
        <f t="shared" si="17"/>
        <v>0</v>
      </c>
      <c r="M80" s="9">
        <f t="shared" si="17"/>
        <v>0</v>
      </c>
      <c r="N80" s="9">
        <f t="shared" si="17"/>
        <v>0</v>
      </c>
      <c r="O80" s="9">
        <f t="shared" si="17"/>
        <v>0</v>
      </c>
      <c r="P80" s="9">
        <f t="shared" si="17"/>
        <v>0</v>
      </c>
    </row>
    <row r="81" spans="1:16" x14ac:dyDescent="0.25">
      <c r="A81" s="6" t="s">
        <v>73</v>
      </c>
      <c r="B81" s="4">
        <v>0</v>
      </c>
      <c r="C81" s="10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f>+SUM(D81:O81)</f>
        <v>0</v>
      </c>
    </row>
    <row r="82" spans="1:16" x14ac:dyDescent="0.25">
      <c r="A82" s="6" t="s">
        <v>74</v>
      </c>
      <c r="B82" s="4">
        <v>0</v>
      </c>
      <c r="C82" s="10">
        <v>0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f>+SUM(D82:O82)</f>
        <v>0</v>
      </c>
    </row>
    <row r="83" spans="1:16" x14ac:dyDescent="0.25">
      <c r="A83" s="2" t="s">
        <v>75</v>
      </c>
      <c r="B83" s="9">
        <f>+SUM(B84)</f>
        <v>0</v>
      </c>
      <c r="C83" s="9">
        <f t="shared" ref="C83:P83" si="18">+SUM(C84)</f>
        <v>0</v>
      </c>
      <c r="D83" s="9">
        <f t="shared" si="18"/>
        <v>0</v>
      </c>
      <c r="E83" s="9">
        <f t="shared" si="18"/>
        <v>0</v>
      </c>
      <c r="F83" s="9">
        <f t="shared" si="18"/>
        <v>0</v>
      </c>
      <c r="G83" s="9">
        <f t="shared" si="18"/>
        <v>0</v>
      </c>
      <c r="H83" s="9">
        <f t="shared" si="18"/>
        <v>0</v>
      </c>
      <c r="I83" s="9">
        <f t="shared" si="18"/>
        <v>0</v>
      </c>
      <c r="J83" s="9">
        <f t="shared" si="18"/>
        <v>0</v>
      </c>
      <c r="K83" s="9">
        <f t="shared" si="18"/>
        <v>0</v>
      </c>
      <c r="L83" s="9">
        <f t="shared" si="18"/>
        <v>0</v>
      </c>
      <c r="M83" s="9">
        <f t="shared" si="18"/>
        <v>0</v>
      </c>
      <c r="N83" s="9">
        <f t="shared" si="18"/>
        <v>0</v>
      </c>
      <c r="O83" s="9">
        <f t="shared" si="18"/>
        <v>0</v>
      </c>
      <c r="P83" s="9">
        <f t="shared" si="18"/>
        <v>0</v>
      </c>
    </row>
    <row r="84" spans="1:16" x14ac:dyDescent="0.25">
      <c r="A84" s="6" t="s">
        <v>76</v>
      </c>
      <c r="B84" s="4">
        <v>0</v>
      </c>
      <c r="C84" s="10">
        <v>0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f>+SUM(D84:O84)</f>
        <v>0</v>
      </c>
    </row>
    <row r="85" spans="1:16" x14ac:dyDescent="0.25">
      <c r="A85" s="7" t="s">
        <v>77</v>
      </c>
      <c r="B85" s="5">
        <f>+B83+B80+B77</f>
        <v>0</v>
      </c>
      <c r="C85" s="19">
        <f t="shared" ref="C85:P85" si="19">+C83+C80+C77</f>
        <v>0</v>
      </c>
      <c r="D85" s="19">
        <f t="shared" si="19"/>
        <v>0</v>
      </c>
      <c r="E85" s="19">
        <f t="shared" si="19"/>
        <v>0</v>
      </c>
      <c r="F85" s="19">
        <f t="shared" si="19"/>
        <v>0</v>
      </c>
      <c r="G85" s="19">
        <f t="shared" si="19"/>
        <v>0</v>
      </c>
      <c r="H85" s="19">
        <f t="shared" si="19"/>
        <v>0</v>
      </c>
      <c r="I85" s="19">
        <f t="shared" si="19"/>
        <v>0</v>
      </c>
      <c r="J85" s="19">
        <f t="shared" si="19"/>
        <v>0</v>
      </c>
      <c r="K85" s="19">
        <f t="shared" si="19"/>
        <v>0</v>
      </c>
      <c r="L85" s="19">
        <f t="shared" si="19"/>
        <v>0</v>
      </c>
      <c r="M85" s="19">
        <f t="shared" si="19"/>
        <v>0</v>
      </c>
      <c r="N85" s="19">
        <f t="shared" si="19"/>
        <v>0</v>
      </c>
      <c r="O85" s="19">
        <f t="shared" si="19"/>
        <v>0</v>
      </c>
      <c r="P85" s="19">
        <f t="shared" si="19"/>
        <v>0</v>
      </c>
    </row>
    <row r="87" spans="1:16" x14ac:dyDescent="0.25">
      <c r="A87" s="24" t="s">
        <v>78</v>
      </c>
      <c r="B87" s="25">
        <f>+B85+B74</f>
        <v>116611243</v>
      </c>
      <c r="C87" s="25">
        <f t="shared" ref="C87:P87" si="20">+C85+C74</f>
        <v>0</v>
      </c>
      <c r="D87" s="25">
        <f t="shared" si="20"/>
        <v>5007247.54</v>
      </c>
      <c r="E87" s="25">
        <f t="shared" si="20"/>
        <v>0</v>
      </c>
      <c r="F87" s="25">
        <f t="shared" si="20"/>
        <v>0</v>
      </c>
      <c r="G87" s="25">
        <f t="shared" si="20"/>
        <v>0</v>
      </c>
      <c r="H87" s="25">
        <f t="shared" si="20"/>
        <v>0</v>
      </c>
      <c r="I87" s="25">
        <f t="shared" si="20"/>
        <v>0</v>
      </c>
      <c r="J87" s="25">
        <f t="shared" si="20"/>
        <v>0</v>
      </c>
      <c r="K87" s="25">
        <f t="shared" si="20"/>
        <v>0</v>
      </c>
      <c r="L87" s="25">
        <f t="shared" si="20"/>
        <v>0</v>
      </c>
      <c r="M87" s="25">
        <f t="shared" si="20"/>
        <v>0</v>
      </c>
      <c r="N87" s="25">
        <f t="shared" si="20"/>
        <v>0</v>
      </c>
      <c r="O87" s="25">
        <f t="shared" si="20"/>
        <v>0</v>
      </c>
      <c r="P87" s="25">
        <f t="shared" si="20"/>
        <v>5007247.54</v>
      </c>
    </row>
    <row r="88" spans="1:16" x14ac:dyDescent="0.25">
      <c r="A88" s="18" t="s">
        <v>88</v>
      </c>
      <c r="B88" s="16"/>
    </row>
    <row r="93" spans="1:16" x14ac:dyDescent="0.25">
      <c r="B93" s="30" t="s">
        <v>90</v>
      </c>
      <c r="M93" s="47" t="s">
        <v>94</v>
      </c>
      <c r="N93" s="47"/>
    </row>
    <row r="94" spans="1:16" x14ac:dyDescent="0.25">
      <c r="B94" s="29" t="s">
        <v>91</v>
      </c>
      <c r="M94" s="48" t="s">
        <v>93</v>
      </c>
      <c r="N94" s="48"/>
    </row>
    <row r="95" spans="1:16" x14ac:dyDescent="0.25">
      <c r="B95" s="28" t="s">
        <v>92</v>
      </c>
      <c r="M95" s="45" t="s">
        <v>89</v>
      </c>
      <c r="N95" s="45"/>
    </row>
    <row r="99" spans="1:9" x14ac:dyDescent="0.25">
      <c r="G99" s="45" t="s">
        <v>96</v>
      </c>
      <c r="H99" s="45"/>
      <c r="I99" s="45"/>
    </row>
    <row r="100" spans="1:9" x14ac:dyDescent="0.25">
      <c r="G100" s="46" t="s">
        <v>97</v>
      </c>
      <c r="H100" s="46"/>
      <c r="I100" s="46"/>
    </row>
    <row r="101" spans="1:9" x14ac:dyDescent="0.25">
      <c r="G101" s="45" t="s">
        <v>95</v>
      </c>
      <c r="H101" s="45"/>
      <c r="I101" s="45"/>
    </row>
    <row r="103" spans="1:9" x14ac:dyDescent="0.25">
      <c r="A103" s="31" t="s">
        <v>108</v>
      </c>
    </row>
    <row r="104" spans="1:9" x14ac:dyDescent="0.25">
      <c r="A104" s="32" t="s">
        <v>109</v>
      </c>
    </row>
    <row r="105" spans="1:9" x14ac:dyDescent="0.25">
      <c r="A105" s="33" t="s">
        <v>110</v>
      </c>
    </row>
    <row r="106" spans="1:9" x14ac:dyDescent="0.25">
      <c r="A106" s="18" t="s">
        <v>111</v>
      </c>
    </row>
  </sheetData>
  <mergeCells count="15">
    <mergeCell ref="G100:I100"/>
    <mergeCell ref="G101:I101"/>
    <mergeCell ref="M93:N93"/>
    <mergeCell ref="M94:N94"/>
    <mergeCell ref="M95:N95"/>
    <mergeCell ref="A7:A8"/>
    <mergeCell ref="B7:B8"/>
    <mergeCell ref="C7:C8"/>
    <mergeCell ref="D7:P7"/>
    <mergeCell ref="G99:I99"/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44" orientation="landscape" r:id="rId1"/>
  <ignoredErrors>
    <ignoredError sqref="C26 C52 C62:O62 C67 B77:C77 B80:C80 P78:P79 P81:P82 P84" formulaRange="1"/>
    <ignoredError sqref="P26 P36 P44 P52 P62 P67 P70 P80 P8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2022-01-07T17:20:45Z</cp:lastPrinted>
  <dcterms:created xsi:type="dcterms:W3CDTF">2018-04-17T18:57:16Z</dcterms:created>
  <dcterms:modified xsi:type="dcterms:W3CDTF">2022-02-14T18:43:41Z</dcterms:modified>
</cp:coreProperties>
</file>