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rai\Desktop\AÑO 2023\OCTUBRE\"/>
    </mc:Choice>
  </mc:AlternateContent>
  <xr:revisionPtr revIDLastSave="0" documentId="8_{7C05D71D-0C6D-4A8D-A7EE-D4E3669486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2" i="2" l="1"/>
  <c r="M10" i="2"/>
  <c r="M16" i="2"/>
  <c r="M26" i="2"/>
  <c r="L26" i="2"/>
  <c r="L16" i="2"/>
  <c r="L10" i="2"/>
  <c r="M74" i="2" l="1"/>
  <c r="K10" i="2"/>
  <c r="K16" i="2"/>
  <c r="K26" i="2"/>
  <c r="K52" i="2"/>
  <c r="J26" i="2"/>
  <c r="J16" i="2"/>
  <c r="I10" i="2"/>
  <c r="I16" i="2"/>
  <c r="J10" i="2"/>
  <c r="J74" i="2" s="1"/>
  <c r="I26" i="2"/>
  <c r="G26" i="2"/>
  <c r="G74" i="2"/>
  <c r="H26" i="2"/>
  <c r="H16" i="2"/>
  <c r="H10" i="2"/>
  <c r="G10" i="2"/>
  <c r="G16" i="2"/>
  <c r="F26" i="2"/>
  <c r="E74" i="2" l="1"/>
  <c r="F16" i="2"/>
  <c r="F10" i="2"/>
  <c r="D23" i="2"/>
  <c r="P23" i="2" s="1"/>
  <c r="E16" i="2"/>
  <c r="C52" i="2"/>
  <c r="D52" i="2"/>
  <c r="E52" i="2"/>
  <c r="F52" i="2"/>
  <c r="G52" i="2"/>
  <c r="H52" i="2"/>
  <c r="I52" i="2"/>
  <c r="J52" i="2"/>
  <c r="L52" i="2"/>
  <c r="N52" i="2"/>
  <c r="O52" i="2"/>
  <c r="C26" i="2"/>
  <c r="D26" i="2"/>
  <c r="E26" i="2"/>
  <c r="E10" i="2"/>
  <c r="P11" i="2"/>
  <c r="P12" i="2"/>
  <c r="P13" i="2"/>
  <c r="P14" i="2"/>
  <c r="P15" i="2"/>
  <c r="P17" i="2"/>
  <c r="P19" i="2"/>
  <c r="P20" i="2"/>
  <c r="P21" i="2"/>
  <c r="P22" i="2"/>
  <c r="P24" i="2"/>
  <c r="P25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5" i="2"/>
  <c r="P76" i="2"/>
  <c r="P77" i="2"/>
  <c r="P78" i="2"/>
  <c r="P79" i="2"/>
  <c r="P80" i="2"/>
  <c r="P81" i="2"/>
  <c r="P82" i="2"/>
  <c r="P83" i="2"/>
  <c r="P84" i="2"/>
  <c r="P10" i="2" l="1"/>
  <c r="P52" i="2"/>
  <c r="D15" i="2"/>
  <c r="D11" i="2"/>
  <c r="D17" i="2" l="1"/>
  <c r="D16" i="2" s="1"/>
  <c r="P16" i="2" s="1"/>
  <c r="B26" i="2"/>
  <c r="B52" i="2"/>
  <c r="B10" i="2"/>
  <c r="B36" i="2"/>
  <c r="O82" i="2" l="1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D62" i="2"/>
  <c r="B62" i="2"/>
  <c r="C62" i="2"/>
  <c r="B44" i="2"/>
  <c r="C44" i="2"/>
  <c r="D44" i="2"/>
  <c r="C36" i="2"/>
  <c r="D36" i="2"/>
  <c r="C16" i="2"/>
  <c r="C10" i="2"/>
  <c r="D74" i="2" l="1"/>
  <c r="P26" i="2"/>
  <c r="L84" i="2"/>
  <c r="B84" i="2"/>
  <c r="D10" i="2"/>
  <c r="I74" i="2"/>
  <c r="J86" i="2"/>
  <c r="C84" i="2"/>
  <c r="K84" i="2"/>
  <c r="H84" i="2"/>
  <c r="E84" i="2"/>
  <c r="N84" i="2"/>
  <c r="G84" i="2"/>
  <c r="F84" i="2"/>
  <c r="O84" i="2"/>
  <c r="I84" i="2"/>
  <c r="B16" i="2"/>
  <c r="O74" i="2"/>
  <c r="N74" i="2"/>
  <c r="C74" i="2"/>
  <c r="M84" i="2"/>
  <c r="D84" i="2"/>
  <c r="J84" i="2"/>
  <c r="H74" i="2" l="1"/>
  <c r="H86" i="2" s="1"/>
  <c r="K74" i="2"/>
  <c r="K86" i="2" s="1"/>
  <c r="G86" i="2"/>
  <c r="L74" i="2"/>
  <c r="L86" i="2" s="1"/>
  <c r="E86" i="2"/>
  <c r="F74" i="2"/>
  <c r="F86" i="2" s="1"/>
  <c r="D86" i="2"/>
  <c r="N86" i="2"/>
  <c r="I86" i="2"/>
  <c r="C86" i="2"/>
  <c r="M86" i="2"/>
  <c r="B74" i="2"/>
  <c r="B86" i="2" s="1"/>
  <c r="O86" i="2"/>
  <c r="P74" i="2" l="1"/>
</calcChain>
</file>

<file path=xl/sharedStrings.xml><?xml version="1.0" encoding="utf-8"?>
<sst xmlns="http://schemas.openxmlformats.org/spreadsheetml/2006/main" count="116" uniqueCount="115">
  <si>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</si>
  <si>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</si>
  <si>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</si>
  <si>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</si>
  <si>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</si>
  <si>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</si>
  <si>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</si>
  <si>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</si>
  <si>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</si>
  <si>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</si>
  <si>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</si>
  <si>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</si>
  <si>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</si>
  <si>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</si>
  <si>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</si>
  <si>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</si>
  <si>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</si>
  <si>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</si>
  <si>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</si>
  <si>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</si>
  <si>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</si>
  <si>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</si>
  <si>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</si>
  <si>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</si>
  <si>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</si>
  <si>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</si>
  <si>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</si>
  <si>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</si>
  <si>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</si>
  <si>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</si>
  <si>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</si>
  <si>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</si>
  <si>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</si>
  <si>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</si>
  <si>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</si>
  <si>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</si>
  <si>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</si>
  <si>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</si>
  <si>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</si>
  <si>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</si>
  <si>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</si>
  <si>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</si>
  <si>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</si>
  <si>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</si>
  <si>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</si>
  <si>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</si>
  <si>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</si>
  <si>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</si>
  <si>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</si>
  <si>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</si>
  <si>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</si>
  <si>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</si>
  <si>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</si>
  <si>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</si>
  <si>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</si>
  <si>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</si>
  <si>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</si>
  <si>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</si>
  <si>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</si>
  <si>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</si>
  <si>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</si>
  <si>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</si>
  <si>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</si>
  <si>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</si>
  <si>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</si>
  <si>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</si>
  <si>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</si>
  <si>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</si>
  <si>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</si>
  <si>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</si>
  <si>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</si>
  <si>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</si>
  <si>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</si>
  <si>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</si>
  <si>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</si>
  <si>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</si>
  <si>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</si>
  <si>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</si>
  <si>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</si>
  <si>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</si>
  <si>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Marzo</t>
  </si>
  <si>
    <t>Abril</t>
  </si>
  <si>
    <t>Mayo</t>
  </si>
  <si>
    <t>Junio</t>
  </si>
  <si>
    <t>Julio</t>
  </si>
  <si>
    <t>Septiembre</t>
  </si>
  <si>
    <t>Diciembre</t>
  </si>
  <si>
    <t xml:space="preserve">Total </t>
  </si>
  <si>
    <t>Fuente: SIGEF</t>
  </si>
  <si>
    <t>Revisado por:</t>
  </si>
  <si>
    <t xml:space="preserve">                        Contador.</t>
  </si>
  <si>
    <t xml:space="preserve">                    Preparado por:</t>
  </si>
  <si>
    <t>Enc. Division Adm. Y Financiera.</t>
  </si>
  <si>
    <t>LIC. JEOVANNY TEJEDA</t>
  </si>
  <si>
    <t>Aprobado por:</t>
  </si>
  <si>
    <t>DR. WILFREDO LOZANO</t>
  </si>
  <si>
    <t>Director Ejecutivo.</t>
  </si>
  <si>
    <t>DETALLE</t>
  </si>
  <si>
    <t>Febrero</t>
  </si>
  <si>
    <t xml:space="preserve">Agosto </t>
  </si>
  <si>
    <t>Octubre</t>
  </si>
  <si>
    <t xml:space="preserve">Noviembre </t>
  </si>
  <si>
    <t xml:space="preserve">Ejecución de Gasto y Aplicaciones financieras </t>
  </si>
  <si>
    <t>Instituto Nacional de Migración</t>
  </si>
  <si>
    <t xml:space="preserve">MINISTERIO DE INTERIOR Y POLICÍA </t>
  </si>
  <si>
    <t>Presupuesto Aprobado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</si>
  <si>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</si>
  <si>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</si>
  <si>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</si>
  <si>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</t>
    </r>
  </si>
  <si>
    <t>en los casos de gastos sin contraprestación, por haberse cumplido los requisitos administrativos dispuestos por el reglamento de la presente Ley.</t>
  </si>
  <si>
    <t xml:space="preserve">                LIC. ROSA ELENA RUIZ</t>
  </si>
  <si>
    <t>Año 2023</t>
  </si>
  <si>
    <t>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</si>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</sst>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Futura Bk BT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0" fillId="0" borderId="0" xfId="0" applyNumberFormat="1"/>
    <xf numFmtId="43" fontId="2" fillId="0" borderId="0" xfId="1" applyFont="1" applyAlignment="1">
      <alignment vertical="center" wrapText="1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43" fontId="4" fillId="3" borderId="3" xfId="0" applyNumberFormat="1" applyFont="1" applyFill="1" applyBorder="1" applyAlignment="1">
      <alignment vertical="center"/>
    </xf>
    <xf numFmtId="43" fontId="2" fillId="0" borderId="0" xfId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/>
    <xf numFmtId="0" fontId="0" fillId="0" borderId="9" xfId="0" applyBorder="1"/>
    <xf numFmtId="43" fontId="9" fillId="0" borderId="0" xfId="0" applyNumberFormat="1" applyFont="1"/>
    <xf numFmtId="0" fontId="0" fillId="5" borderId="0" xfId="0" applyFill="1" applyAlignment="1">
      <alignment horizontal="left" vertical="center" wrapText="1" indent="2"/>
    </xf>
    <xf numFmtId="43" fontId="2" fillId="5" borderId="0" xfId="1" applyFont="1" applyFill="1"/>
    <xf numFmtId="0" fontId="0" fillId="5" borderId="0" xfId="0" applyFill="1"/>
    <xf numFmtId="0" fontId="1" fillId="5" borderId="0" xfId="0" applyFont="1" applyFill="1" applyAlignment="1">
      <alignment horizontal="left" vertical="center" wrapText="1"/>
    </xf>
    <xf numFmtId="43" fontId="2" fillId="5" borderId="0" xfId="1" applyFont="1" applyFill="1" applyAlignment="1">
      <alignment vertical="center" wrapText="1"/>
    </xf>
    <xf numFmtId="43" fontId="1" fillId="5" borderId="0" xfId="1" applyFont="1" applyFill="1"/>
    <xf numFmtId="44" fontId="9" fillId="0" borderId="0" xfId="2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43" fontId="4" fillId="3" borderId="3" xfId="1" applyFont="1" applyFill="1" applyBorder="1" applyAlignment="1">
      <alignment horizontal="center" vertical="center" wrapText="1"/>
    </xf>
    <xf numFmtId="43" fontId="4" fillId="3" borderId="5" xfId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8" fillId="0" borderId="0" xfId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225426</xdr:colOff>
      <xdr:row>1</xdr:row>
      <xdr:rowOff>79375</xdr:rowOff>
    </xdr:from>
    <xdr:to>
      <xdr:col>14</xdr:col>
      <xdr:colOff>1073150</xdr:colOff>
      <xdr:row>4</xdr:row>
      <xdr:rowOff>175005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C003A3-C181-4EA7-A853-D8546543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98676" y="444500"/>
          <a:ext cx="847724" cy="74650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</xdr:row>
      <xdr:rowOff>47625</xdr:rowOff>
    </xdr:from>
    <xdr:to>
      <xdr:col>0</xdr:col>
      <xdr:colOff>974725</xdr:colOff>
      <xdr:row>4</xdr:row>
      <xdr:rowOff>117475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9577F0-FC9E-4789-8FAC-513774C5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85750"/>
          <a:ext cx="717550" cy="7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5"/>
  <sheetViews>
    <sheetView showGridLines="0" tabSelected="1" view="pageBreakPreview" zoomScale="73" zoomScaleNormal="82" zoomScaleSheetLayoutView="73" workbookViewId="0">
      <selection activeCell="E88" sqref="E88"/>
    </sheetView>
  </sheetViews>
  <sheetFormatPr baseColWidth="10" defaultColWidth="9.140625" defaultRowHeight="15" x14ac:dyDescent="0.25"/>
  <cols>
    <col min="1" max="1" width="67.28515625" customWidth="1"/>
    <col min="2" max="2" width="24.5703125" customWidth="1"/>
    <col min="3" max="3" width="14.85546875" customWidth="1"/>
    <col min="4" max="4" width="20.85546875" customWidth="1"/>
    <col min="5" max="5" width="20.28515625" customWidth="1"/>
    <col min="6" max="6" width="18.42578125" customWidth="1"/>
    <col min="7" max="7" width="19.7109375" customWidth="1"/>
    <col min="8" max="9" width="19" customWidth="1"/>
    <col min="10" max="11" width="18.42578125" customWidth="1"/>
    <col min="12" max="13" width="19" customWidth="1"/>
    <col min="14" max="14" width="18.7109375" customWidth="1"/>
    <col min="15" max="15" width="19.7109375" customWidth="1"/>
    <col min="16" max="16" width="21.7109375" customWidth="1"/>
  </cols>
  <sheetData>
    <row r="1" spans="1:16" ht="28.5" x14ac:dyDescent="0.25">
      <c r="A1" s="34" t="s">
        <v>104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18.75" x14ac:dyDescent="0.25">
      <c r="A2" s="35" t="s">
        <v>103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5.75" x14ac:dyDescent="0.25">
      <c r="A3" s="36" t="s">
        <v>112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15.75" x14ac:dyDescent="0.25">
      <c r="A4" s="37" t="s">
        <v>102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15.75" x14ac:dyDescent="0.25">
      <c r="A5" s="38" t="s">
        <v>35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7" spans="1:16" x14ac:dyDescent="0.25">
      <c r="A7" s="39" t="s">
        <v>97</v>
      </c>
      <c r="B7" s="40" t="s">
        <v>105</v>
      </c>
      <c r="C7" s="40" t="s">
        <v>36</v>
      </c>
      <c r="D7" s="42" t="s">
        <v>106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4"/>
    </row>
    <row r="8" spans="1:16" x14ac:dyDescent="0.25">
      <c r="A8" s="39"/>
      <c r="B8" s="41"/>
      <c r="C8" s="41"/>
      <c r="D8" s="15" t="s">
        <v>79</v>
      </c>
      <c r="E8" s="15" t="s">
        <v>98</v>
      </c>
      <c r="F8" s="15" t="s">
        <v>80</v>
      </c>
      <c r="G8" s="15" t="s">
        <v>81</v>
      </c>
      <c r="H8" s="16" t="s">
        <v>82</v>
      </c>
      <c r="I8" s="15" t="s">
        <v>83</v>
      </c>
      <c r="J8" s="16" t="s">
        <v>84</v>
      </c>
      <c r="K8" s="15" t="s">
        <v>99</v>
      </c>
      <c r="L8" s="15" t="s">
        <v>85</v>
      </c>
      <c r="M8" s="15" t="s">
        <v>100</v>
      </c>
      <c r="N8" s="15" t="s">
        <v>101</v>
      </c>
      <c r="O8" s="16" t="s">
        <v>86</v>
      </c>
      <c r="P8" s="15" t="s">
        <v>87</v>
      </c>
    </row>
    <row r="9" spans="1:16" x14ac:dyDescent="0.25">
      <c r="A9" s="1" t="s">
        <v>0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</row>
    <row r="10" spans="1:16" x14ac:dyDescent="0.25">
      <c r="A10" s="2" t="s">
        <v>1</v>
      </c>
      <c r="B10" s="8">
        <f t="shared" ref="B10:H10" si="0">+B11+B12+B13+B14+B15</f>
        <v>67462962</v>
      </c>
      <c r="C10" s="8">
        <f t="shared" si="0"/>
        <v>0</v>
      </c>
      <c r="D10" s="8">
        <f t="shared" si="0"/>
        <v>4373257.1399999997</v>
      </c>
      <c r="E10" s="8">
        <f t="shared" si="0"/>
        <v>4249400.21</v>
      </c>
      <c r="F10" s="8">
        <f t="shared" si="0"/>
        <v>4528762.7299999995</v>
      </c>
      <c r="G10" s="8">
        <f t="shared" si="0"/>
        <v>7928742.0699999994</v>
      </c>
      <c r="H10" s="8">
        <f t="shared" si="0"/>
        <v>4366914.6399999997</v>
      </c>
      <c r="I10" s="8">
        <f>+I11+I12+I13+I14+I15</f>
        <v>4269661.0600000005</v>
      </c>
      <c r="J10" s="8">
        <f>+J11+J12+J13+J14+J15</f>
        <v>5547653.0800000001</v>
      </c>
      <c r="K10" s="8">
        <f>+K11+K12+K13+K14+K15</f>
        <v>4413464.55</v>
      </c>
      <c r="L10" s="8">
        <f>+L11+L12+L13+L14+L15</f>
        <v>4999505.8600000003</v>
      </c>
      <c r="M10" s="8">
        <f>+M11+M12+M13+M14+M15</f>
        <v>4513502.1400000006</v>
      </c>
      <c r="N10" s="8"/>
      <c r="O10" s="8"/>
      <c r="P10" s="8">
        <f>+D10+E10+F10+G10+H10+I10+J10+K10+L10+M10+N10+O10</f>
        <v>49190863.479999997</v>
      </c>
    </row>
    <row r="11" spans="1:16" x14ac:dyDescent="0.25">
      <c r="A11" s="5" t="s">
        <v>2</v>
      </c>
      <c r="B11" s="14">
        <v>49459124</v>
      </c>
      <c r="C11" s="19">
        <v>0</v>
      </c>
      <c r="D11" s="19">
        <f>3110850+250000+110000+161513.61</f>
        <v>3632363.61</v>
      </c>
      <c r="E11" s="19">
        <v>3514458.68</v>
      </c>
      <c r="F11" s="19">
        <v>3777425.03</v>
      </c>
      <c r="G11" s="19">
        <v>3540526.1</v>
      </c>
      <c r="H11" s="19">
        <v>3661413.27</v>
      </c>
      <c r="I11" s="19">
        <v>3575145.85</v>
      </c>
      <c r="J11" s="19">
        <v>4699012.25</v>
      </c>
      <c r="K11" s="19">
        <v>3675650</v>
      </c>
      <c r="L11" s="19">
        <v>4179350</v>
      </c>
      <c r="M11" s="19">
        <v>3774026.1</v>
      </c>
      <c r="N11" s="19"/>
      <c r="O11" s="19"/>
      <c r="P11" s="8">
        <f t="shared" ref="P11:P74" si="1">+D11+E11+F11+G11+H11+I11+J11+K11+L11+M11+N11+O11</f>
        <v>38029370.890000008</v>
      </c>
    </row>
    <row r="12" spans="1:16" x14ac:dyDescent="0.25">
      <c r="A12" s="5" t="s">
        <v>3</v>
      </c>
      <c r="B12" s="14">
        <v>11017154</v>
      </c>
      <c r="C12" s="19">
        <v>0</v>
      </c>
      <c r="D12" s="19">
        <v>217000</v>
      </c>
      <c r="E12" s="19">
        <v>217000</v>
      </c>
      <c r="F12" s="19">
        <v>217000</v>
      </c>
      <c r="G12" s="19">
        <v>3861833.33</v>
      </c>
      <c r="H12" s="19">
        <v>162000</v>
      </c>
      <c r="I12" s="19">
        <v>162000</v>
      </c>
      <c r="J12" s="19">
        <v>177000</v>
      </c>
      <c r="K12" s="19">
        <v>177000</v>
      </c>
      <c r="L12" s="19">
        <v>177000</v>
      </c>
      <c r="M12" s="19">
        <v>177000</v>
      </c>
      <c r="N12" s="19"/>
      <c r="O12" s="19"/>
      <c r="P12" s="8">
        <f t="shared" si="1"/>
        <v>5544833.3300000001</v>
      </c>
    </row>
    <row r="13" spans="1:16" x14ac:dyDescent="0.25">
      <c r="A13" s="5" t="s">
        <v>37</v>
      </c>
      <c r="B13" s="14">
        <v>100000</v>
      </c>
      <c r="C13" s="19">
        <v>0</v>
      </c>
      <c r="D13" s="19">
        <v>5952</v>
      </c>
      <c r="E13" s="19"/>
      <c r="F13" s="19">
        <v>2361.6</v>
      </c>
      <c r="G13" s="19">
        <v>3020.8</v>
      </c>
      <c r="H13" s="19"/>
      <c r="I13" s="19"/>
      <c r="J13" s="19">
        <v>5785.6</v>
      </c>
      <c r="K13" s="19">
        <v>10099.200000000001</v>
      </c>
      <c r="L13" s="19">
        <v>16883.2</v>
      </c>
      <c r="M13" s="19">
        <v>4665.6000000000004</v>
      </c>
      <c r="N13" s="19"/>
      <c r="O13" s="19"/>
      <c r="P13" s="8">
        <f t="shared" si="1"/>
        <v>48768</v>
      </c>
    </row>
    <row r="14" spans="1:16" x14ac:dyDescent="0.25">
      <c r="A14" s="5" t="s">
        <v>4</v>
      </c>
      <c r="B14" s="14">
        <v>0</v>
      </c>
      <c r="C14" s="19">
        <v>0</v>
      </c>
      <c r="D14" s="19">
        <v>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8">
        <f t="shared" si="1"/>
        <v>0</v>
      </c>
    </row>
    <row r="15" spans="1:16" x14ac:dyDescent="0.25">
      <c r="A15" s="5" t="s">
        <v>5</v>
      </c>
      <c r="B15" s="14">
        <v>6886684</v>
      </c>
      <c r="C15" s="19">
        <v>0</v>
      </c>
      <c r="D15" s="19">
        <f>239888.38+246430.35+31622.8</f>
        <v>517941.52999999997</v>
      </c>
      <c r="E15" s="19">
        <v>517941.53</v>
      </c>
      <c r="F15" s="19">
        <v>531976.1</v>
      </c>
      <c r="G15" s="19">
        <v>523361.84</v>
      </c>
      <c r="H15" s="19">
        <v>543501.37</v>
      </c>
      <c r="I15" s="19">
        <v>532515.21</v>
      </c>
      <c r="J15" s="19">
        <v>665855.23</v>
      </c>
      <c r="K15" s="19">
        <v>550715.35</v>
      </c>
      <c r="L15" s="19">
        <v>626272.66</v>
      </c>
      <c r="M15" s="19">
        <v>557810.43999999994</v>
      </c>
      <c r="N15" s="19"/>
      <c r="O15" s="19"/>
      <c r="P15" s="8">
        <f t="shared" si="1"/>
        <v>5567891.2599999998</v>
      </c>
    </row>
    <row r="16" spans="1:16" x14ac:dyDescent="0.25">
      <c r="A16" s="2" t="s">
        <v>6</v>
      </c>
      <c r="B16" s="10">
        <f t="shared" ref="B16:C16" si="2">+SUM(B17:B25)</f>
        <v>32815732</v>
      </c>
      <c r="C16" s="10">
        <f t="shared" si="2"/>
        <v>0</v>
      </c>
      <c r="D16" s="10">
        <f t="shared" ref="D16:H16" si="3">+SUM(D17:D25)</f>
        <v>1143206.0099999998</v>
      </c>
      <c r="E16" s="10">
        <f t="shared" si="3"/>
        <v>2119389.75</v>
      </c>
      <c r="F16" s="10">
        <f t="shared" si="3"/>
        <v>1919986.73</v>
      </c>
      <c r="G16" s="10">
        <f t="shared" si="3"/>
        <v>1681302.4300000002</v>
      </c>
      <c r="H16" s="10">
        <f t="shared" si="3"/>
        <v>2113426.2000000002</v>
      </c>
      <c r="I16" s="10">
        <f>+SUM(I17:I25)</f>
        <v>1530629.7000000002</v>
      </c>
      <c r="J16" s="10">
        <f>+SUM(J17:J25)</f>
        <v>2447570.6</v>
      </c>
      <c r="K16" s="10">
        <f>+SUM(K17:K25)</f>
        <v>2360630.6700000004</v>
      </c>
      <c r="L16" s="10">
        <f>+SUM(L17:L25)</f>
        <v>2773307.5200000005</v>
      </c>
      <c r="M16" s="10">
        <f>+SUM(M17:M25)</f>
        <v>2931632.2200000007</v>
      </c>
      <c r="N16" s="10"/>
      <c r="O16" s="10"/>
      <c r="P16" s="8">
        <f t="shared" si="1"/>
        <v>21021081.829999998</v>
      </c>
    </row>
    <row r="17" spans="1:16" x14ac:dyDescent="0.25">
      <c r="A17" s="5" t="s">
        <v>7</v>
      </c>
      <c r="B17" s="14">
        <v>3949209</v>
      </c>
      <c r="C17" s="19">
        <v>0</v>
      </c>
      <c r="D17" s="19">
        <f>224638.8+3952</f>
        <v>228590.8</v>
      </c>
      <c r="E17" s="19">
        <v>454293.64</v>
      </c>
      <c r="F17" s="19">
        <v>345951.05</v>
      </c>
      <c r="G17" s="19">
        <v>320457.56</v>
      </c>
      <c r="H17" s="19">
        <v>306909.46000000002</v>
      </c>
      <c r="I17" s="19">
        <v>364794.53</v>
      </c>
      <c r="J17" s="19">
        <v>373956.9</v>
      </c>
      <c r="K17" s="19">
        <v>363294.98</v>
      </c>
      <c r="L17" s="19">
        <v>356815.99</v>
      </c>
      <c r="M17" s="19">
        <v>571900.97</v>
      </c>
      <c r="N17" s="19"/>
      <c r="O17" s="19"/>
      <c r="P17" s="8">
        <f t="shared" si="1"/>
        <v>3686965.88</v>
      </c>
    </row>
    <row r="18" spans="1:16" x14ac:dyDescent="0.25">
      <c r="A18" s="5" t="s">
        <v>8</v>
      </c>
      <c r="B18" s="14">
        <v>1176001</v>
      </c>
      <c r="C18" s="19">
        <v>0</v>
      </c>
      <c r="D18" s="19" t="s">
        <v>113</v>
      </c>
      <c r="E18" s="19"/>
      <c r="F18" s="19"/>
      <c r="G18" s="19">
        <v>17157.2</v>
      </c>
      <c r="H18" s="19">
        <v>0</v>
      </c>
      <c r="I18" s="19"/>
      <c r="J18" s="19"/>
      <c r="K18" s="19">
        <v>48784</v>
      </c>
      <c r="L18" s="19">
        <v>222743.28</v>
      </c>
      <c r="M18" s="19">
        <v>0</v>
      </c>
      <c r="N18" s="19"/>
      <c r="O18" s="19"/>
      <c r="P18" s="8">
        <v>0</v>
      </c>
    </row>
    <row r="19" spans="1:16" x14ac:dyDescent="0.25">
      <c r="A19" s="5" t="s">
        <v>9</v>
      </c>
      <c r="B19" s="14">
        <v>847784</v>
      </c>
      <c r="C19" s="19">
        <v>0</v>
      </c>
      <c r="D19" s="19">
        <v>0</v>
      </c>
      <c r="E19" s="19">
        <v>231208.3</v>
      </c>
      <c r="F19" s="19">
        <v>28800</v>
      </c>
      <c r="G19" s="19">
        <v>21600</v>
      </c>
      <c r="H19" s="19">
        <v>30700</v>
      </c>
      <c r="I19" s="19">
        <v>12450</v>
      </c>
      <c r="J19" s="19">
        <v>305885.40000000002</v>
      </c>
      <c r="K19" s="19">
        <v>5500</v>
      </c>
      <c r="L19" s="19">
        <v>0</v>
      </c>
      <c r="M19" s="19">
        <v>14121.54</v>
      </c>
      <c r="N19" s="19"/>
      <c r="O19" s="19"/>
      <c r="P19" s="8">
        <f t="shared" si="1"/>
        <v>650265.24</v>
      </c>
    </row>
    <row r="20" spans="1:16" ht="18" customHeight="1" x14ac:dyDescent="0.25">
      <c r="A20" s="5" t="s">
        <v>10</v>
      </c>
      <c r="B20" s="14">
        <v>0</v>
      </c>
      <c r="C20" s="19">
        <v>0</v>
      </c>
      <c r="D20" s="19">
        <v>0</v>
      </c>
      <c r="E20" s="19"/>
      <c r="F20" s="19"/>
      <c r="G20" s="19">
        <v>21520</v>
      </c>
      <c r="H20" s="19">
        <v>0</v>
      </c>
      <c r="I20" s="19"/>
      <c r="J20" s="19"/>
      <c r="K20" s="19"/>
      <c r="L20" s="19"/>
      <c r="M20" s="19"/>
      <c r="N20" s="19"/>
      <c r="O20" s="19"/>
      <c r="P20" s="8">
        <f t="shared" si="1"/>
        <v>21520</v>
      </c>
    </row>
    <row r="21" spans="1:16" s="29" customFormat="1" x14ac:dyDescent="0.25">
      <c r="A21" s="27" t="s">
        <v>11</v>
      </c>
      <c r="B21" s="31">
        <v>8697763</v>
      </c>
      <c r="C21" s="28">
        <v>0</v>
      </c>
      <c r="D21" s="28">
        <v>585141.85</v>
      </c>
      <c r="E21" s="28">
        <v>498922.61</v>
      </c>
      <c r="F21" s="28">
        <v>594107.84</v>
      </c>
      <c r="G21" s="28">
        <v>722839.8</v>
      </c>
      <c r="H21" s="28">
        <v>630134.59</v>
      </c>
      <c r="I21" s="28">
        <v>436596.83</v>
      </c>
      <c r="J21" s="28">
        <v>202296.1</v>
      </c>
      <c r="K21" s="28">
        <v>1261361.04</v>
      </c>
      <c r="L21" s="28">
        <v>773347.19</v>
      </c>
      <c r="M21" s="28">
        <v>693036.38</v>
      </c>
      <c r="N21" s="28"/>
      <c r="O21" s="28"/>
      <c r="P21" s="8">
        <f t="shared" si="1"/>
        <v>6397784.2299999995</v>
      </c>
    </row>
    <row r="22" spans="1:16" s="29" customFormat="1" x14ac:dyDescent="0.25">
      <c r="A22" s="27" t="s">
        <v>12</v>
      </c>
      <c r="B22" s="31">
        <v>3568656</v>
      </c>
      <c r="C22" s="28">
        <v>0</v>
      </c>
      <c r="D22" s="28">
        <v>243126.86</v>
      </c>
      <c r="E22" s="28">
        <v>253148.53</v>
      </c>
      <c r="F22" s="28">
        <v>493769.52</v>
      </c>
      <c r="G22" s="28">
        <v>243153.76</v>
      </c>
      <c r="H22" s="28">
        <v>283289.59999999998</v>
      </c>
      <c r="I22" s="28"/>
      <c r="J22" s="28">
        <v>573141.99</v>
      </c>
      <c r="K22" s="28">
        <v>292321.39</v>
      </c>
      <c r="L22" s="28">
        <v>0</v>
      </c>
      <c r="M22" s="28">
        <v>698824.99</v>
      </c>
      <c r="N22" s="28"/>
      <c r="O22" s="28"/>
      <c r="P22" s="8">
        <f t="shared" si="1"/>
        <v>3080776.6399999997</v>
      </c>
    </row>
    <row r="23" spans="1:16" s="29" customFormat="1" ht="30" x14ac:dyDescent="0.25">
      <c r="A23" s="27" t="s">
        <v>13</v>
      </c>
      <c r="B23" s="31">
        <v>967272</v>
      </c>
      <c r="C23" s="28">
        <v>0</v>
      </c>
      <c r="D23" s="28">
        <f>36439.33-36439.33</f>
        <v>0</v>
      </c>
      <c r="E23" s="28">
        <v>72932.66</v>
      </c>
      <c r="F23" s="28">
        <v>84620.160000000003</v>
      </c>
      <c r="G23" s="28"/>
      <c r="H23" s="28">
        <v>91129.34</v>
      </c>
      <c r="I23" s="28">
        <v>36493.33</v>
      </c>
      <c r="J23" s="28"/>
      <c r="K23" s="28">
        <v>164372.16</v>
      </c>
      <c r="L23" s="28">
        <v>129591.26</v>
      </c>
      <c r="M23" s="28">
        <v>36493.33</v>
      </c>
      <c r="N23" s="28"/>
      <c r="O23" s="28"/>
      <c r="P23" s="8">
        <f t="shared" si="1"/>
        <v>615632.24</v>
      </c>
    </row>
    <row r="24" spans="1:16" s="29" customFormat="1" x14ac:dyDescent="0.25">
      <c r="A24" s="27" t="s">
        <v>14</v>
      </c>
      <c r="B24" s="31">
        <v>9446318</v>
      </c>
      <c r="C24" s="28">
        <v>0</v>
      </c>
      <c r="D24" s="28">
        <v>34220</v>
      </c>
      <c r="E24" s="28">
        <v>231726.51</v>
      </c>
      <c r="F24" s="28">
        <v>199490.56</v>
      </c>
      <c r="G24" s="28">
        <v>89799.99</v>
      </c>
      <c r="H24" s="28">
        <v>452814.21</v>
      </c>
      <c r="I24" s="28">
        <v>441333.21</v>
      </c>
      <c r="J24" s="28">
        <v>465644.41</v>
      </c>
      <c r="K24" s="28">
        <v>42456.4</v>
      </c>
      <c r="L24" s="28">
        <v>837195.81</v>
      </c>
      <c r="M24" s="28">
        <v>150833.21</v>
      </c>
      <c r="N24" s="28"/>
      <c r="O24" s="28"/>
      <c r="P24" s="8">
        <f t="shared" si="1"/>
        <v>2945514.3099999996</v>
      </c>
    </row>
    <row r="25" spans="1:16" s="29" customFormat="1" x14ac:dyDescent="0.25">
      <c r="A25" s="27" t="s">
        <v>38</v>
      </c>
      <c r="B25" s="31">
        <v>4162729</v>
      </c>
      <c r="C25" s="28">
        <v>0</v>
      </c>
      <c r="D25" s="28">
        <v>52126.5</v>
      </c>
      <c r="E25" s="28">
        <v>377157.5</v>
      </c>
      <c r="F25" s="28">
        <v>173247.6</v>
      </c>
      <c r="G25" s="28">
        <v>244774.12</v>
      </c>
      <c r="H25" s="28">
        <v>318449</v>
      </c>
      <c r="I25" s="28">
        <v>238961.8</v>
      </c>
      <c r="J25" s="28">
        <v>526645.80000000005</v>
      </c>
      <c r="K25" s="28">
        <v>182540.7</v>
      </c>
      <c r="L25" s="28">
        <v>453613.99</v>
      </c>
      <c r="M25" s="28">
        <v>766421.8</v>
      </c>
      <c r="N25" s="28"/>
      <c r="O25" s="28"/>
      <c r="P25" s="8">
        <f t="shared" si="1"/>
        <v>3333938.8099999996</v>
      </c>
    </row>
    <row r="26" spans="1:16" s="29" customFormat="1" x14ac:dyDescent="0.25">
      <c r="A26" s="30" t="s">
        <v>15</v>
      </c>
      <c r="B26" s="32">
        <f>+SUM(B27:B35)</f>
        <v>5341299</v>
      </c>
      <c r="C26" s="32">
        <f t="shared" ref="C26:I26" si="4">+SUM(C27:C35)</f>
        <v>0</v>
      </c>
      <c r="D26" s="32">
        <f t="shared" si="4"/>
        <v>0</v>
      </c>
      <c r="E26" s="32">
        <f t="shared" si="4"/>
        <v>7727.23</v>
      </c>
      <c r="F26" s="32">
        <f t="shared" si="4"/>
        <v>331403.75</v>
      </c>
      <c r="G26" s="32">
        <f t="shared" si="4"/>
        <v>512197.59</v>
      </c>
      <c r="H26" s="32">
        <f t="shared" si="4"/>
        <v>291948.7</v>
      </c>
      <c r="I26" s="32">
        <f t="shared" si="4"/>
        <v>3100</v>
      </c>
      <c r="J26" s="32">
        <f>+SUM(J27:J35)</f>
        <v>190492.00999999998</v>
      </c>
      <c r="K26" s="32">
        <f>+SUM(K27:K35)</f>
        <v>648609.71</v>
      </c>
      <c r="L26" s="32">
        <f>+SUM(L27:L35)</f>
        <v>196525.12</v>
      </c>
      <c r="M26" s="32">
        <f>+SUM(M27:M35)</f>
        <v>997852.59</v>
      </c>
      <c r="N26" s="32"/>
      <c r="O26" s="32"/>
      <c r="P26" s="8">
        <f t="shared" si="1"/>
        <v>3179856.6999999997</v>
      </c>
    </row>
    <row r="27" spans="1:16" s="29" customFormat="1" x14ac:dyDescent="0.25">
      <c r="A27" s="27" t="s">
        <v>16</v>
      </c>
      <c r="B27" s="31">
        <v>471559</v>
      </c>
      <c r="C27" s="28">
        <v>0</v>
      </c>
      <c r="D27" s="28">
        <v>0</v>
      </c>
      <c r="E27" s="28"/>
      <c r="F27" s="28">
        <v>48351.199999999997</v>
      </c>
      <c r="G27" s="28">
        <v>46391.7</v>
      </c>
      <c r="H27" s="28">
        <v>20178</v>
      </c>
      <c r="I27" s="28"/>
      <c r="J27" s="28"/>
      <c r="K27" s="28">
        <v>26195.200000000001</v>
      </c>
      <c r="L27" s="28">
        <v>0</v>
      </c>
      <c r="M27" s="28">
        <v>210442.5</v>
      </c>
      <c r="N27" s="28"/>
      <c r="O27" s="28"/>
      <c r="P27" s="8">
        <f t="shared" si="1"/>
        <v>351558.6</v>
      </c>
    </row>
    <row r="28" spans="1:16" x14ac:dyDescent="0.25">
      <c r="A28" s="5" t="s">
        <v>17</v>
      </c>
      <c r="B28" s="14">
        <v>100000</v>
      </c>
      <c r="C28" s="19">
        <v>0</v>
      </c>
      <c r="D28" s="19">
        <v>0</v>
      </c>
      <c r="E28" s="19"/>
      <c r="F28" s="19"/>
      <c r="G28" s="19"/>
      <c r="H28" s="19">
        <v>25960</v>
      </c>
      <c r="I28" s="19"/>
      <c r="J28" s="19">
        <v>51603.65</v>
      </c>
      <c r="K28" s="19">
        <v>0</v>
      </c>
      <c r="L28" s="19"/>
      <c r="M28" s="19">
        <v>162521.4</v>
      </c>
      <c r="N28" s="19"/>
      <c r="O28" s="19"/>
      <c r="P28" s="8">
        <f t="shared" si="1"/>
        <v>240085.05</v>
      </c>
    </row>
    <row r="29" spans="1:16" x14ac:dyDescent="0.25">
      <c r="A29" s="5" t="s">
        <v>18</v>
      </c>
      <c r="B29" s="14">
        <v>969100</v>
      </c>
      <c r="C29" s="19">
        <v>0</v>
      </c>
      <c r="D29" s="19">
        <v>0</v>
      </c>
      <c r="E29" s="19">
        <v>0</v>
      </c>
      <c r="F29" s="19">
        <v>92068</v>
      </c>
      <c r="G29" s="19"/>
      <c r="H29" s="19"/>
      <c r="I29" s="19">
        <v>3100</v>
      </c>
      <c r="J29" s="19"/>
      <c r="K29" s="19">
        <v>93721.56</v>
      </c>
      <c r="L29" s="19">
        <v>8025</v>
      </c>
      <c r="M29" s="19">
        <v>264179.01</v>
      </c>
      <c r="N29" s="19"/>
      <c r="O29" s="19"/>
      <c r="P29" s="8">
        <f t="shared" si="1"/>
        <v>461093.57</v>
      </c>
    </row>
    <row r="30" spans="1:16" x14ac:dyDescent="0.25">
      <c r="A30" s="5" t="s">
        <v>19</v>
      </c>
      <c r="B30" s="14">
        <v>50000</v>
      </c>
      <c r="C30" s="19">
        <v>0</v>
      </c>
      <c r="D30" s="19">
        <v>0</v>
      </c>
      <c r="E30" s="19">
        <v>0</v>
      </c>
      <c r="F30" s="19">
        <v>47814.01</v>
      </c>
      <c r="G30" s="19"/>
      <c r="H30" s="19"/>
      <c r="I30" s="19"/>
      <c r="J30" s="19"/>
      <c r="K30" s="19"/>
      <c r="L30" s="19"/>
      <c r="M30" s="19"/>
      <c r="N30" s="19"/>
      <c r="O30" s="19"/>
      <c r="P30" s="8">
        <f t="shared" si="1"/>
        <v>47814.01</v>
      </c>
    </row>
    <row r="31" spans="1:16" x14ac:dyDescent="0.25">
      <c r="A31" s="5" t="s">
        <v>20</v>
      </c>
      <c r="B31" s="14">
        <v>45000</v>
      </c>
      <c r="C31" s="19">
        <v>0</v>
      </c>
      <c r="D31" s="19">
        <v>0</v>
      </c>
      <c r="E31" s="19"/>
      <c r="F31" s="19"/>
      <c r="G31" s="19">
        <v>16107</v>
      </c>
      <c r="H31" s="19"/>
      <c r="I31" s="19"/>
      <c r="J31" s="19"/>
      <c r="K31" s="19"/>
      <c r="L31" s="19"/>
      <c r="M31" s="19"/>
      <c r="N31" s="19"/>
      <c r="O31" s="19"/>
      <c r="P31" s="8">
        <f t="shared" si="1"/>
        <v>16107</v>
      </c>
    </row>
    <row r="32" spans="1:16" x14ac:dyDescent="0.25">
      <c r="A32" s="5" t="s">
        <v>21</v>
      </c>
      <c r="B32" s="14">
        <v>22000</v>
      </c>
      <c r="C32" s="19">
        <v>0</v>
      </c>
      <c r="D32" s="19">
        <v>0</v>
      </c>
      <c r="E32" s="19"/>
      <c r="F32" s="19"/>
      <c r="G32" s="19"/>
      <c r="H32" s="19"/>
      <c r="I32" s="19"/>
      <c r="J32" s="19"/>
      <c r="K32" s="19"/>
      <c r="L32" s="19"/>
      <c r="M32" s="19">
        <v>120.36</v>
      </c>
      <c r="N32" s="19"/>
      <c r="O32" s="19"/>
      <c r="P32" s="8">
        <f t="shared" si="1"/>
        <v>120.36</v>
      </c>
    </row>
    <row r="33" spans="1:16" ht="30" x14ac:dyDescent="0.25">
      <c r="A33" s="5" t="s">
        <v>22</v>
      </c>
      <c r="B33" s="14">
        <v>1541800</v>
      </c>
      <c r="C33" s="19">
        <v>0</v>
      </c>
      <c r="D33" s="19">
        <v>0</v>
      </c>
      <c r="E33" s="19"/>
      <c r="F33" s="19">
        <v>46073.59</v>
      </c>
      <c r="G33" s="19">
        <v>350000</v>
      </c>
      <c r="H33" s="19"/>
      <c r="I33" s="19"/>
      <c r="J33" s="19">
        <v>2124</v>
      </c>
      <c r="K33" s="19">
        <v>350000</v>
      </c>
      <c r="L33" s="19">
        <v>41125.199999999997</v>
      </c>
      <c r="M33" s="19">
        <v>350000</v>
      </c>
      <c r="N33" s="19"/>
      <c r="O33" s="19"/>
      <c r="P33" s="8">
        <f t="shared" si="1"/>
        <v>1139322.79</v>
      </c>
    </row>
    <row r="34" spans="1:16" ht="30" x14ac:dyDescent="0.25">
      <c r="A34" s="5" t="s">
        <v>39</v>
      </c>
      <c r="B34" s="14">
        <v>0</v>
      </c>
      <c r="C34" s="19">
        <v>0</v>
      </c>
      <c r="D34" s="19">
        <v>0</v>
      </c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8">
        <f t="shared" si="1"/>
        <v>0</v>
      </c>
    </row>
    <row r="35" spans="1:16" x14ac:dyDescent="0.25">
      <c r="A35" s="5" t="s">
        <v>23</v>
      </c>
      <c r="B35" s="14">
        <v>2141840</v>
      </c>
      <c r="C35" s="10"/>
      <c r="D35" s="10">
        <v>0</v>
      </c>
      <c r="E35" s="19">
        <v>7727.23</v>
      </c>
      <c r="F35" s="19">
        <v>97096.95</v>
      </c>
      <c r="G35" s="19">
        <v>99698.89</v>
      </c>
      <c r="H35" s="19">
        <v>245810.7</v>
      </c>
      <c r="I35" s="10"/>
      <c r="J35" s="19">
        <v>136764.35999999999</v>
      </c>
      <c r="K35" s="19">
        <v>178692.95</v>
      </c>
      <c r="L35" s="19">
        <v>147374.92000000001</v>
      </c>
      <c r="M35" s="19">
        <v>10589.32</v>
      </c>
      <c r="N35" s="10"/>
      <c r="O35" s="10"/>
      <c r="P35" s="8">
        <f t="shared" si="1"/>
        <v>923755.32000000007</v>
      </c>
    </row>
    <row r="36" spans="1:16" x14ac:dyDescent="0.25">
      <c r="A36" s="2" t="s">
        <v>24</v>
      </c>
      <c r="B36" s="19">
        <f>+SUM(B37:B43)</f>
        <v>0</v>
      </c>
      <c r="C36" s="19">
        <f>+SUM(C37:C43)</f>
        <v>0</v>
      </c>
      <c r="D36" s="19">
        <f>+SUM(D37:D43)</f>
        <v>0</v>
      </c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8">
        <f t="shared" si="1"/>
        <v>0</v>
      </c>
    </row>
    <row r="37" spans="1:16" x14ac:dyDescent="0.25">
      <c r="A37" s="5" t="s">
        <v>25</v>
      </c>
      <c r="B37" s="19">
        <v>0</v>
      </c>
      <c r="C37" s="19">
        <v>0</v>
      </c>
      <c r="D37" s="19"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8">
        <f t="shared" si="1"/>
        <v>0</v>
      </c>
    </row>
    <row r="38" spans="1:16" ht="30" x14ac:dyDescent="0.25">
      <c r="A38" s="5" t="s">
        <v>40</v>
      </c>
      <c r="B38" s="19">
        <v>0</v>
      </c>
      <c r="C38" s="19">
        <v>0</v>
      </c>
      <c r="D38" s="19">
        <v>0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8">
        <f t="shared" si="1"/>
        <v>0</v>
      </c>
    </row>
    <row r="39" spans="1:16" ht="30" x14ac:dyDescent="0.25">
      <c r="A39" s="5" t="s">
        <v>41</v>
      </c>
      <c r="B39" s="19">
        <v>0</v>
      </c>
      <c r="C39" s="19">
        <v>0</v>
      </c>
      <c r="D39" s="19">
        <v>0</v>
      </c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8">
        <f t="shared" si="1"/>
        <v>0</v>
      </c>
    </row>
    <row r="40" spans="1:16" ht="30" x14ac:dyDescent="0.25">
      <c r="A40" s="5" t="s">
        <v>42</v>
      </c>
      <c r="B40" s="19">
        <v>0</v>
      </c>
      <c r="C40" s="19">
        <v>0</v>
      </c>
      <c r="D40" s="19">
        <v>0</v>
      </c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8">
        <f t="shared" si="1"/>
        <v>0</v>
      </c>
    </row>
    <row r="41" spans="1:16" ht="30" x14ac:dyDescent="0.25">
      <c r="A41" s="5" t="s">
        <v>43</v>
      </c>
      <c r="B41" s="19">
        <v>0</v>
      </c>
      <c r="C41" s="19">
        <v>0</v>
      </c>
      <c r="D41" s="19">
        <v>0</v>
      </c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8">
        <f t="shared" si="1"/>
        <v>0</v>
      </c>
    </row>
    <row r="42" spans="1:16" x14ac:dyDescent="0.25">
      <c r="A42" s="5" t="s">
        <v>26</v>
      </c>
      <c r="B42" s="19">
        <v>0</v>
      </c>
      <c r="C42" s="19">
        <v>0</v>
      </c>
      <c r="D42" s="19">
        <v>0</v>
      </c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8">
        <f t="shared" si="1"/>
        <v>0</v>
      </c>
    </row>
    <row r="43" spans="1:16" ht="30" x14ac:dyDescent="0.25">
      <c r="A43" s="5" t="s">
        <v>44</v>
      </c>
      <c r="B43" s="19">
        <v>0</v>
      </c>
      <c r="C43" s="19">
        <v>0</v>
      </c>
      <c r="D43" s="19">
        <v>0</v>
      </c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8">
        <f t="shared" si="1"/>
        <v>0</v>
      </c>
    </row>
    <row r="44" spans="1:16" x14ac:dyDescent="0.25">
      <c r="A44" s="2" t="s">
        <v>45</v>
      </c>
      <c r="B44" s="19">
        <f>+SUM(B45:B51)</f>
        <v>0</v>
      </c>
      <c r="C44" s="19">
        <f>+SUM(C45:C51)</f>
        <v>0</v>
      </c>
      <c r="D44" s="19">
        <f>+SUM(D45:D51)</f>
        <v>0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8">
        <f t="shared" si="1"/>
        <v>0</v>
      </c>
    </row>
    <row r="45" spans="1:16" x14ac:dyDescent="0.25">
      <c r="A45" s="5" t="s">
        <v>46</v>
      </c>
      <c r="B45" s="14">
        <v>0</v>
      </c>
      <c r="C45" s="14">
        <v>0</v>
      </c>
      <c r="D45" s="19">
        <v>0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8">
        <f t="shared" si="1"/>
        <v>0</v>
      </c>
    </row>
    <row r="46" spans="1:16" ht="30" x14ac:dyDescent="0.25">
      <c r="A46" s="5" t="s">
        <v>47</v>
      </c>
      <c r="B46" s="14">
        <v>0</v>
      </c>
      <c r="C46" s="14">
        <v>0</v>
      </c>
      <c r="D46" s="19">
        <v>0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8">
        <f t="shared" si="1"/>
        <v>0</v>
      </c>
    </row>
    <row r="47" spans="1:16" ht="30" x14ac:dyDescent="0.25">
      <c r="A47" s="5" t="s">
        <v>48</v>
      </c>
      <c r="B47" s="14">
        <v>0</v>
      </c>
      <c r="C47" s="14">
        <v>0</v>
      </c>
      <c r="D47" s="19">
        <v>0</v>
      </c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8">
        <f t="shared" si="1"/>
        <v>0</v>
      </c>
    </row>
    <row r="48" spans="1:16" ht="30" x14ac:dyDescent="0.25">
      <c r="A48" s="5" t="s">
        <v>49</v>
      </c>
      <c r="B48" s="14">
        <v>0</v>
      </c>
      <c r="C48" s="14">
        <v>0</v>
      </c>
      <c r="D48" s="19">
        <v>0</v>
      </c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8">
        <f t="shared" si="1"/>
        <v>0</v>
      </c>
    </row>
    <row r="49" spans="1:16" ht="30" x14ac:dyDescent="0.25">
      <c r="A49" s="5" t="s">
        <v>50</v>
      </c>
      <c r="B49" s="14">
        <v>0</v>
      </c>
      <c r="C49" s="14">
        <v>0</v>
      </c>
      <c r="D49" s="19">
        <v>0</v>
      </c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8">
        <f t="shared" si="1"/>
        <v>0</v>
      </c>
    </row>
    <row r="50" spans="1:16" x14ac:dyDescent="0.25">
      <c r="A50" s="5" t="s">
        <v>51</v>
      </c>
      <c r="B50" s="14">
        <v>0</v>
      </c>
      <c r="C50" s="14">
        <v>0</v>
      </c>
      <c r="D50" s="19">
        <v>0</v>
      </c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8">
        <f t="shared" si="1"/>
        <v>0</v>
      </c>
    </row>
    <row r="51" spans="1:16" x14ac:dyDescent="0.25">
      <c r="A51" s="5" t="s">
        <v>52</v>
      </c>
      <c r="B51" s="14">
        <v>0</v>
      </c>
      <c r="C51" s="14">
        <v>0</v>
      </c>
      <c r="D51" s="19">
        <v>0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8">
        <f t="shared" si="1"/>
        <v>0</v>
      </c>
    </row>
    <row r="52" spans="1:16" x14ac:dyDescent="0.25">
      <c r="A52" s="2" t="s">
        <v>27</v>
      </c>
      <c r="B52" s="10">
        <f t="shared" ref="B52:O52" si="5">+SUM(B53:B61)</f>
        <v>381800</v>
      </c>
      <c r="C52" s="10">
        <f t="shared" si="5"/>
        <v>0</v>
      </c>
      <c r="D52" s="10">
        <f t="shared" si="5"/>
        <v>0</v>
      </c>
      <c r="E52" s="10">
        <f t="shared" si="5"/>
        <v>0</v>
      </c>
      <c r="F52" s="10">
        <f t="shared" si="5"/>
        <v>2600.0100000000002</v>
      </c>
      <c r="G52" s="10">
        <f t="shared" si="5"/>
        <v>81066</v>
      </c>
      <c r="H52" s="10">
        <f t="shared" si="5"/>
        <v>0</v>
      </c>
      <c r="I52" s="10">
        <f t="shared" si="5"/>
        <v>203432</v>
      </c>
      <c r="J52" s="10">
        <f t="shared" si="5"/>
        <v>102426.88</v>
      </c>
      <c r="K52" s="10">
        <f>+SUM(K53:K61)</f>
        <v>95428.959999999992</v>
      </c>
      <c r="L52" s="10">
        <f t="shared" si="5"/>
        <v>0</v>
      </c>
      <c r="M52" s="10">
        <f>+SUM(M53:M61)</f>
        <v>8903</v>
      </c>
      <c r="N52" s="10">
        <f t="shared" si="5"/>
        <v>0</v>
      </c>
      <c r="O52" s="10">
        <f t="shared" si="5"/>
        <v>0</v>
      </c>
      <c r="P52" s="8">
        <f t="shared" si="1"/>
        <v>493856.85</v>
      </c>
    </row>
    <row r="53" spans="1:16" x14ac:dyDescent="0.25">
      <c r="A53" s="5" t="s">
        <v>28</v>
      </c>
      <c r="B53" s="14">
        <v>150000</v>
      </c>
      <c r="C53" s="19">
        <v>0</v>
      </c>
      <c r="D53" s="19">
        <v>0</v>
      </c>
      <c r="E53" s="19"/>
      <c r="F53" s="19"/>
      <c r="G53" s="19">
        <v>81066</v>
      </c>
      <c r="H53" s="19"/>
      <c r="I53" s="19">
        <v>203432</v>
      </c>
      <c r="J53" s="19"/>
      <c r="K53" s="19">
        <v>80523.199999999997</v>
      </c>
      <c r="L53" s="19"/>
      <c r="M53" s="19">
        <v>8903</v>
      </c>
      <c r="N53" s="19"/>
      <c r="O53" s="19"/>
      <c r="P53" s="8">
        <f t="shared" si="1"/>
        <v>373924.2</v>
      </c>
    </row>
    <row r="54" spans="1:16" x14ac:dyDescent="0.25">
      <c r="A54" s="5" t="s">
        <v>29</v>
      </c>
      <c r="B54" s="14">
        <v>101300</v>
      </c>
      <c r="C54" s="19">
        <v>0</v>
      </c>
      <c r="D54" s="19">
        <v>0</v>
      </c>
      <c r="E54" s="19"/>
      <c r="F54" s="19"/>
      <c r="G54" s="19"/>
      <c r="H54" s="19"/>
      <c r="I54" s="19"/>
      <c r="J54" s="19">
        <v>84960</v>
      </c>
      <c r="K54" s="19">
        <v>14905.76</v>
      </c>
      <c r="L54" s="19"/>
      <c r="M54" s="19"/>
      <c r="N54" s="19"/>
      <c r="O54" s="19"/>
      <c r="P54" s="8">
        <f t="shared" si="1"/>
        <v>99865.76</v>
      </c>
    </row>
    <row r="55" spans="1:16" x14ac:dyDescent="0.25">
      <c r="A55" s="5" t="s">
        <v>30</v>
      </c>
      <c r="B55" s="14">
        <v>0</v>
      </c>
      <c r="C55" s="14">
        <v>0</v>
      </c>
      <c r="D55" s="19">
        <v>0</v>
      </c>
      <c r="E55" s="19"/>
      <c r="F55" s="19">
        <v>2600.0100000000002</v>
      </c>
      <c r="G55" s="19"/>
      <c r="H55" s="19"/>
      <c r="I55" s="19"/>
      <c r="J55" s="19"/>
      <c r="K55" s="19"/>
      <c r="L55" s="19"/>
      <c r="M55" s="19"/>
      <c r="N55" s="19"/>
      <c r="O55" s="19"/>
      <c r="P55" s="8">
        <f t="shared" si="1"/>
        <v>2600.0100000000002</v>
      </c>
    </row>
    <row r="56" spans="1:16" x14ac:dyDescent="0.25">
      <c r="A56" s="5" t="s">
        <v>31</v>
      </c>
      <c r="B56" s="14">
        <v>0</v>
      </c>
      <c r="C56" s="14">
        <v>0</v>
      </c>
      <c r="D56" s="19">
        <v>0</v>
      </c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8">
        <f t="shared" si="1"/>
        <v>0</v>
      </c>
    </row>
    <row r="57" spans="1:16" x14ac:dyDescent="0.25">
      <c r="A57" s="5" t="s">
        <v>32</v>
      </c>
      <c r="B57" s="14">
        <v>30500</v>
      </c>
      <c r="C57" s="14">
        <v>0</v>
      </c>
      <c r="D57" s="19">
        <v>0</v>
      </c>
      <c r="E57" s="19"/>
      <c r="F57" s="19"/>
      <c r="G57" s="19"/>
      <c r="H57" s="19"/>
      <c r="I57" s="19"/>
      <c r="J57" s="19">
        <v>17466.88</v>
      </c>
      <c r="K57" s="19"/>
      <c r="L57" s="19"/>
      <c r="M57" s="19"/>
      <c r="N57" s="19"/>
      <c r="O57" s="19"/>
      <c r="P57" s="8">
        <f t="shared" si="1"/>
        <v>17466.88</v>
      </c>
    </row>
    <row r="58" spans="1:16" x14ac:dyDescent="0.25">
      <c r="A58" s="5" t="s">
        <v>53</v>
      </c>
      <c r="B58" s="14">
        <v>0</v>
      </c>
      <c r="C58" s="14">
        <v>0</v>
      </c>
      <c r="D58" s="19">
        <v>0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8">
        <f t="shared" si="1"/>
        <v>0</v>
      </c>
    </row>
    <row r="59" spans="1:16" x14ac:dyDescent="0.25">
      <c r="A59" s="5" t="s">
        <v>54</v>
      </c>
      <c r="B59" s="14">
        <v>0</v>
      </c>
      <c r="C59" s="14">
        <v>0</v>
      </c>
      <c r="D59" s="19">
        <v>0</v>
      </c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8">
        <f t="shared" si="1"/>
        <v>0</v>
      </c>
    </row>
    <row r="60" spans="1:16" x14ac:dyDescent="0.25">
      <c r="A60" s="5" t="s">
        <v>33</v>
      </c>
      <c r="B60" s="14">
        <v>100000</v>
      </c>
      <c r="C60" s="19"/>
      <c r="D60" s="19">
        <v>0</v>
      </c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8">
        <f t="shared" si="1"/>
        <v>0</v>
      </c>
    </row>
    <row r="61" spans="1:16" ht="30" x14ac:dyDescent="0.25">
      <c r="A61" s="5" t="s">
        <v>55</v>
      </c>
      <c r="B61" s="8">
        <v>0</v>
      </c>
      <c r="C61" s="8">
        <v>0</v>
      </c>
      <c r="D61" s="10">
        <v>0</v>
      </c>
      <c r="E61" s="19">
        <v>0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8">
        <f t="shared" si="1"/>
        <v>0</v>
      </c>
    </row>
    <row r="62" spans="1:16" x14ac:dyDescent="0.25">
      <c r="A62" s="2" t="s">
        <v>56</v>
      </c>
      <c r="B62" s="10">
        <f>+SUM(B63:B66)</f>
        <v>0</v>
      </c>
      <c r="C62" s="10">
        <f>+SUM(C63:C66)</f>
        <v>0</v>
      </c>
      <c r="D62" s="10">
        <f>+SUM(D63:D66)</f>
        <v>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8">
        <f t="shared" si="1"/>
        <v>0</v>
      </c>
    </row>
    <row r="63" spans="1:16" x14ac:dyDescent="0.25">
      <c r="A63" s="5" t="s">
        <v>57</v>
      </c>
      <c r="B63" s="14">
        <v>0</v>
      </c>
      <c r="C63" s="14">
        <v>0</v>
      </c>
      <c r="D63" s="19">
        <v>0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8">
        <f t="shared" si="1"/>
        <v>0</v>
      </c>
    </row>
    <row r="64" spans="1:16" x14ac:dyDescent="0.25">
      <c r="A64" s="5" t="s">
        <v>58</v>
      </c>
      <c r="B64" s="14">
        <v>0</v>
      </c>
      <c r="C64" s="14">
        <v>0</v>
      </c>
      <c r="D64" s="19">
        <v>0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8">
        <f t="shared" si="1"/>
        <v>0</v>
      </c>
    </row>
    <row r="65" spans="1:16" x14ac:dyDescent="0.25">
      <c r="A65" s="5" t="s">
        <v>59</v>
      </c>
      <c r="B65" s="14">
        <v>0</v>
      </c>
      <c r="C65" s="14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8">
        <f t="shared" si="1"/>
        <v>0</v>
      </c>
    </row>
    <row r="66" spans="1:16" ht="30" x14ac:dyDescent="0.25">
      <c r="A66" s="5" t="s">
        <v>60</v>
      </c>
      <c r="B66" s="14">
        <v>0</v>
      </c>
      <c r="C66" s="14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8">
        <f t="shared" si="1"/>
        <v>0</v>
      </c>
    </row>
    <row r="67" spans="1:16" x14ac:dyDescent="0.25">
      <c r="A67" s="2" t="s">
        <v>61</v>
      </c>
      <c r="B67" s="10">
        <f>+SUM(B68:B69)</f>
        <v>0</v>
      </c>
      <c r="C67" s="10">
        <f t="shared" ref="C67:O67" si="6">+SUM(C68:C69)</f>
        <v>0</v>
      </c>
      <c r="D67" s="10">
        <f t="shared" si="6"/>
        <v>0</v>
      </c>
      <c r="E67" s="10">
        <f t="shared" si="6"/>
        <v>0</v>
      </c>
      <c r="F67" s="10">
        <f t="shared" si="6"/>
        <v>0</v>
      </c>
      <c r="G67" s="10">
        <f t="shared" si="6"/>
        <v>0</v>
      </c>
      <c r="H67" s="10">
        <f t="shared" si="6"/>
        <v>0</v>
      </c>
      <c r="I67" s="10">
        <f t="shared" si="6"/>
        <v>0</v>
      </c>
      <c r="J67" s="10">
        <f t="shared" si="6"/>
        <v>0</v>
      </c>
      <c r="K67" s="10">
        <f t="shared" si="6"/>
        <v>0</v>
      </c>
      <c r="L67" s="10">
        <f t="shared" si="6"/>
        <v>0</v>
      </c>
      <c r="M67" s="10">
        <f t="shared" si="6"/>
        <v>0</v>
      </c>
      <c r="N67" s="10">
        <f t="shared" si="6"/>
        <v>0</v>
      </c>
      <c r="O67" s="10">
        <f t="shared" si="6"/>
        <v>0</v>
      </c>
      <c r="P67" s="8">
        <f t="shared" si="1"/>
        <v>0</v>
      </c>
    </row>
    <row r="68" spans="1:16" x14ac:dyDescent="0.25">
      <c r="A68" s="5" t="s">
        <v>62</v>
      </c>
      <c r="B68" s="14">
        <v>0</v>
      </c>
      <c r="C68" s="14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8">
        <f t="shared" si="1"/>
        <v>0</v>
      </c>
    </row>
    <row r="69" spans="1:16" ht="30" x14ac:dyDescent="0.25">
      <c r="A69" s="5" t="s">
        <v>63</v>
      </c>
      <c r="B69" s="14">
        <v>0</v>
      </c>
      <c r="C69" s="14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8">
        <f t="shared" si="1"/>
        <v>0</v>
      </c>
    </row>
    <row r="70" spans="1:16" x14ac:dyDescent="0.25">
      <c r="A70" s="2" t="s">
        <v>64</v>
      </c>
      <c r="B70" s="10">
        <f>+SUM(B71:B73)</f>
        <v>0</v>
      </c>
      <c r="C70" s="10">
        <f t="shared" ref="C70:O70" si="7">+SUM(C71:C73)</f>
        <v>0</v>
      </c>
      <c r="D70" s="10">
        <f t="shared" si="7"/>
        <v>0</v>
      </c>
      <c r="E70" s="10">
        <f t="shared" si="7"/>
        <v>0</v>
      </c>
      <c r="F70" s="10">
        <f t="shared" si="7"/>
        <v>0</v>
      </c>
      <c r="G70" s="10">
        <f t="shared" si="7"/>
        <v>0</v>
      </c>
      <c r="H70" s="10">
        <f t="shared" si="7"/>
        <v>0</v>
      </c>
      <c r="I70" s="10">
        <f t="shared" si="7"/>
        <v>0</v>
      </c>
      <c r="J70" s="10">
        <f t="shared" si="7"/>
        <v>0</v>
      </c>
      <c r="K70" s="10">
        <f t="shared" si="7"/>
        <v>0</v>
      </c>
      <c r="L70" s="10">
        <f t="shared" si="7"/>
        <v>0</v>
      </c>
      <c r="M70" s="10">
        <f t="shared" si="7"/>
        <v>0</v>
      </c>
      <c r="N70" s="10">
        <f t="shared" si="7"/>
        <v>0</v>
      </c>
      <c r="O70" s="10">
        <f t="shared" si="7"/>
        <v>0</v>
      </c>
      <c r="P70" s="8">
        <f t="shared" si="1"/>
        <v>0</v>
      </c>
    </row>
    <row r="71" spans="1:16" x14ac:dyDescent="0.25">
      <c r="A71" s="5" t="s">
        <v>65</v>
      </c>
      <c r="B71" s="14">
        <v>0</v>
      </c>
      <c r="C71" s="14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8">
        <f t="shared" si="1"/>
        <v>0</v>
      </c>
    </row>
    <row r="72" spans="1:16" x14ac:dyDescent="0.25">
      <c r="A72" s="5" t="s">
        <v>66</v>
      </c>
      <c r="B72" s="14">
        <v>0</v>
      </c>
      <c r="C72" s="14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8">
        <f t="shared" si="1"/>
        <v>0</v>
      </c>
    </row>
    <row r="73" spans="1:16" ht="30" x14ac:dyDescent="0.25">
      <c r="A73" s="5" t="s">
        <v>67</v>
      </c>
      <c r="B73" s="14">
        <v>0</v>
      </c>
      <c r="C73" s="14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8">
        <f t="shared" si="1"/>
        <v>0</v>
      </c>
    </row>
    <row r="74" spans="1:16" x14ac:dyDescent="0.25">
      <c r="A74" s="6" t="s">
        <v>34</v>
      </c>
      <c r="B74" s="11">
        <f>+B70+B67+B62+B52+B44+B36+B26+B16+B10</f>
        <v>106001793</v>
      </c>
      <c r="C74" s="11">
        <f t="shared" ref="C74:N74" si="8">+C70+C67+C62+C52+C44+C36+C26+C16+C10</f>
        <v>0</v>
      </c>
      <c r="D74" s="11">
        <f>+D70+D67+D62+D52+D44+D36+D26+D16+D10</f>
        <v>5516463.1499999994</v>
      </c>
      <c r="E74" s="11">
        <f>+E70+E67+E62+E52+E44+E36+E26+E16+E10</f>
        <v>6376517.1899999995</v>
      </c>
      <c r="F74" s="11">
        <f t="shared" si="8"/>
        <v>6782753.2199999997</v>
      </c>
      <c r="G74" s="11">
        <f>+G70+G67+G62+G52+G44+G36+G26+G16+G10</f>
        <v>10203308.09</v>
      </c>
      <c r="H74" s="11">
        <f t="shared" si="8"/>
        <v>6772289.54</v>
      </c>
      <c r="I74" s="11">
        <f t="shared" si="8"/>
        <v>6006822.7600000007</v>
      </c>
      <c r="J74" s="11">
        <f t="shared" si="8"/>
        <v>8288142.5700000003</v>
      </c>
      <c r="K74" s="11">
        <f t="shared" si="8"/>
        <v>7518133.8900000006</v>
      </c>
      <c r="L74" s="11">
        <f t="shared" si="8"/>
        <v>7969338.5000000009</v>
      </c>
      <c r="M74" s="11">
        <f>+M70+M67+M62+M52+M44+M36+M26+M16+M10</f>
        <v>8451889.9500000011</v>
      </c>
      <c r="N74" s="11">
        <f t="shared" si="8"/>
        <v>0</v>
      </c>
      <c r="O74" s="11">
        <f>+O70+O67+O62+O52+O44+O36+O26+O16+O10</f>
        <v>0</v>
      </c>
      <c r="P74" s="8">
        <f t="shared" si="1"/>
        <v>73885658.859999999</v>
      </c>
    </row>
    <row r="75" spans="1:16" x14ac:dyDescent="0.25">
      <c r="A75" s="1" t="s">
        <v>68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8">
        <f t="shared" ref="P75:P84" si="9">+D75+E75+F75+G75+H75+I75+J75+K75+L75+M75+N75+O75</f>
        <v>0</v>
      </c>
    </row>
    <row r="76" spans="1:16" x14ac:dyDescent="0.25">
      <c r="A76" s="2" t="s">
        <v>69</v>
      </c>
      <c r="B76" s="8">
        <f>+SUM(B77:B78)</f>
        <v>0</v>
      </c>
      <c r="C76" s="8">
        <f t="shared" ref="C76:O76" si="10">+SUM(C77:C78)</f>
        <v>0</v>
      </c>
      <c r="D76" s="8">
        <f t="shared" si="10"/>
        <v>0</v>
      </c>
      <c r="E76" s="8">
        <f t="shared" si="10"/>
        <v>0</v>
      </c>
      <c r="F76" s="8">
        <f t="shared" si="10"/>
        <v>0</v>
      </c>
      <c r="G76" s="8">
        <f t="shared" si="10"/>
        <v>0</v>
      </c>
      <c r="H76" s="8">
        <f t="shared" si="10"/>
        <v>0</v>
      </c>
      <c r="I76" s="8">
        <f t="shared" si="10"/>
        <v>0</v>
      </c>
      <c r="J76" s="8">
        <f t="shared" si="10"/>
        <v>0</v>
      </c>
      <c r="K76" s="8">
        <f t="shared" si="10"/>
        <v>0</v>
      </c>
      <c r="L76" s="8">
        <f t="shared" si="10"/>
        <v>0</v>
      </c>
      <c r="M76" s="8">
        <f t="shared" si="10"/>
        <v>0</v>
      </c>
      <c r="N76" s="8">
        <f t="shared" si="10"/>
        <v>0</v>
      </c>
      <c r="O76" s="8">
        <f t="shared" si="10"/>
        <v>0</v>
      </c>
      <c r="P76" s="8">
        <f t="shared" si="9"/>
        <v>0</v>
      </c>
    </row>
    <row r="77" spans="1:16" x14ac:dyDescent="0.25">
      <c r="A77" s="5" t="s">
        <v>70</v>
      </c>
      <c r="B77" s="3">
        <v>0</v>
      </c>
      <c r="C77" s="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8">
        <f t="shared" si="9"/>
        <v>0</v>
      </c>
    </row>
    <row r="78" spans="1:16" x14ac:dyDescent="0.25">
      <c r="A78" s="5" t="s">
        <v>71</v>
      </c>
      <c r="B78" s="3">
        <v>0</v>
      </c>
      <c r="C78" s="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8">
        <f t="shared" si="9"/>
        <v>0</v>
      </c>
    </row>
    <row r="79" spans="1:16" x14ac:dyDescent="0.25">
      <c r="A79" s="2" t="s">
        <v>72</v>
      </c>
      <c r="B79" s="8">
        <f>+SUM(B80:B81)</f>
        <v>0</v>
      </c>
      <c r="C79" s="8">
        <f t="shared" ref="C79:O79" si="11">+SUM(C80:C81)</f>
        <v>0</v>
      </c>
      <c r="D79" s="8">
        <f t="shared" si="11"/>
        <v>0</v>
      </c>
      <c r="E79" s="8">
        <f t="shared" si="11"/>
        <v>0</v>
      </c>
      <c r="F79" s="8">
        <f t="shared" si="11"/>
        <v>0</v>
      </c>
      <c r="G79" s="8">
        <f t="shared" si="11"/>
        <v>0</v>
      </c>
      <c r="H79" s="8">
        <f t="shared" si="11"/>
        <v>0</v>
      </c>
      <c r="I79" s="8">
        <f t="shared" si="11"/>
        <v>0</v>
      </c>
      <c r="J79" s="8">
        <f t="shared" si="11"/>
        <v>0</v>
      </c>
      <c r="K79" s="8">
        <f t="shared" si="11"/>
        <v>0</v>
      </c>
      <c r="L79" s="8">
        <f t="shared" si="11"/>
        <v>0</v>
      </c>
      <c r="M79" s="8">
        <f t="shared" si="11"/>
        <v>0</v>
      </c>
      <c r="N79" s="8">
        <f t="shared" si="11"/>
        <v>0</v>
      </c>
      <c r="O79" s="8">
        <f t="shared" si="11"/>
        <v>0</v>
      </c>
      <c r="P79" s="8">
        <f t="shared" si="9"/>
        <v>0</v>
      </c>
    </row>
    <row r="80" spans="1:16" x14ac:dyDescent="0.25">
      <c r="A80" s="5" t="s">
        <v>73</v>
      </c>
      <c r="B80" s="3">
        <v>0</v>
      </c>
      <c r="C80" s="9">
        <v>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8">
        <f t="shared" si="9"/>
        <v>0</v>
      </c>
    </row>
    <row r="81" spans="1:16" x14ac:dyDescent="0.25">
      <c r="A81" s="5" t="s">
        <v>74</v>
      </c>
      <c r="B81" s="3">
        <v>0</v>
      </c>
      <c r="C81" s="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8">
        <f t="shared" si="9"/>
        <v>0</v>
      </c>
    </row>
    <row r="82" spans="1:16" x14ac:dyDescent="0.25">
      <c r="A82" s="2" t="s">
        <v>75</v>
      </c>
      <c r="B82" s="8">
        <f>+SUM(B83)</f>
        <v>0</v>
      </c>
      <c r="C82" s="8">
        <f t="shared" ref="C82:O82" si="12">+SUM(C83)</f>
        <v>0</v>
      </c>
      <c r="D82" s="8">
        <f t="shared" si="12"/>
        <v>0</v>
      </c>
      <c r="E82" s="8">
        <f t="shared" si="12"/>
        <v>0</v>
      </c>
      <c r="F82" s="8">
        <f t="shared" si="12"/>
        <v>0</v>
      </c>
      <c r="G82" s="8">
        <f t="shared" si="12"/>
        <v>0</v>
      </c>
      <c r="H82" s="8">
        <f t="shared" si="12"/>
        <v>0</v>
      </c>
      <c r="I82" s="8">
        <f t="shared" si="12"/>
        <v>0</v>
      </c>
      <c r="J82" s="8">
        <f t="shared" si="12"/>
        <v>0</v>
      </c>
      <c r="K82" s="8">
        <f t="shared" si="12"/>
        <v>0</v>
      </c>
      <c r="L82" s="8">
        <f t="shared" si="12"/>
        <v>0</v>
      </c>
      <c r="M82" s="8">
        <f t="shared" si="12"/>
        <v>0</v>
      </c>
      <c r="N82" s="8">
        <f t="shared" si="12"/>
        <v>0</v>
      </c>
      <c r="O82" s="8">
        <f t="shared" si="12"/>
        <v>0</v>
      </c>
      <c r="P82" s="8">
        <f t="shared" si="9"/>
        <v>0</v>
      </c>
    </row>
    <row r="83" spans="1:16" x14ac:dyDescent="0.25">
      <c r="A83" s="5" t="s">
        <v>76</v>
      </c>
      <c r="B83" s="3">
        <v>0</v>
      </c>
      <c r="C83" s="9">
        <v>0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8">
        <f t="shared" si="9"/>
        <v>0</v>
      </c>
    </row>
    <row r="84" spans="1:16" x14ac:dyDescent="0.25">
      <c r="A84" s="6" t="s">
        <v>77</v>
      </c>
      <c r="B84" s="4">
        <f>+B82+B79+B76</f>
        <v>0</v>
      </c>
      <c r="C84" s="4">
        <f t="shared" ref="C84:O84" si="13">+C82+C79+C76</f>
        <v>0</v>
      </c>
      <c r="D84" s="4">
        <f t="shared" si="13"/>
        <v>0</v>
      </c>
      <c r="E84" s="4">
        <f t="shared" si="13"/>
        <v>0</v>
      </c>
      <c r="F84" s="4">
        <f t="shared" si="13"/>
        <v>0</v>
      </c>
      <c r="G84" s="4">
        <f t="shared" si="13"/>
        <v>0</v>
      </c>
      <c r="H84" s="4">
        <f t="shared" si="13"/>
        <v>0</v>
      </c>
      <c r="I84" s="4">
        <f t="shared" si="13"/>
        <v>0</v>
      </c>
      <c r="J84" s="4">
        <f t="shared" si="13"/>
        <v>0</v>
      </c>
      <c r="K84" s="4">
        <f t="shared" si="13"/>
        <v>0</v>
      </c>
      <c r="L84" s="4">
        <f t="shared" si="13"/>
        <v>0</v>
      </c>
      <c r="M84" s="4">
        <f t="shared" si="13"/>
        <v>0</v>
      </c>
      <c r="N84" s="4">
        <f t="shared" si="13"/>
        <v>0</v>
      </c>
      <c r="O84" s="4">
        <f t="shared" si="13"/>
        <v>0</v>
      </c>
      <c r="P84" s="8">
        <f t="shared" si="9"/>
        <v>0</v>
      </c>
    </row>
    <row r="86" spans="1:16" x14ac:dyDescent="0.25">
      <c r="A86" s="17" t="s">
        <v>78</v>
      </c>
      <c r="B86" s="18">
        <f t="shared" ref="B86:O86" si="14">+B84+B74</f>
        <v>106001793</v>
      </c>
      <c r="C86" s="18">
        <f t="shared" si="14"/>
        <v>0</v>
      </c>
      <c r="D86" s="18">
        <f t="shared" si="14"/>
        <v>5516463.1499999994</v>
      </c>
      <c r="E86" s="18">
        <f t="shared" si="14"/>
        <v>6376517.1899999995</v>
      </c>
      <c r="F86" s="18">
        <f t="shared" si="14"/>
        <v>6782753.2199999997</v>
      </c>
      <c r="G86" s="18">
        <f t="shared" si="14"/>
        <v>10203308.09</v>
      </c>
      <c r="H86" s="18">
        <f t="shared" si="14"/>
        <v>6772289.54</v>
      </c>
      <c r="I86" s="18">
        <f t="shared" si="14"/>
        <v>6006822.7600000007</v>
      </c>
      <c r="J86" s="18">
        <f>+J84+J74</f>
        <v>8288142.5700000003</v>
      </c>
      <c r="K86" s="18">
        <f t="shared" si="14"/>
        <v>7518133.8900000006</v>
      </c>
      <c r="L86" s="18">
        <f t="shared" si="14"/>
        <v>7969338.5000000009</v>
      </c>
      <c r="M86" s="18">
        <f t="shared" si="14"/>
        <v>8451889.9500000011</v>
      </c>
      <c r="N86" s="18">
        <f t="shared" si="14"/>
        <v>0</v>
      </c>
      <c r="O86" s="18">
        <f t="shared" si="14"/>
        <v>0</v>
      </c>
      <c r="P86" s="18" t="s">
        <v>114</v>
      </c>
    </row>
    <row r="87" spans="1:16" x14ac:dyDescent="0.25">
      <c r="A87" t="s">
        <v>88</v>
      </c>
      <c r="B87" s="13"/>
      <c r="G87" s="13"/>
      <c r="H87" s="26"/>
      <c r="J87" s="26"/>
      <c r="K87" s="9"/>
    </row>
    <row r="88" spans="1:16" x14ac:dyDescent="0.25">
      <c r="D88" s="26"/>
      <c r="E88" s="13"/>
      <c r="G88" s="13"/>
      <c r="K88" s="13"/>
      <c r="O88" s="26"/>
    </row>
    <row r="89" spans="1:16" x14ac:dyDescent="0.25">
      <c r="M89" s="26"/>
      <c r="O89" s="13"/>
      <c r="P89" s="33"/>
    </row>
    <row r="90" spans="1:16" x14ac:dyDescent="0.25">
      <c r="I90" t="s">
        <v>114</v>
      </c>
    </row>
    <row r="92" spans="1:16" x14ac:dyDescent="0.25">
      <c r="B92" s="22" t="s">
        <v>111</v>
      </c>
      <c r="M92" s="47" t="s">
        <v>93</v>
      </c>
      <c r="N92" s="47"/>
    </row>
    <row r="93" spans="1:16" x14ac:dyDescent="0.25">
      <c r="B93" s="21" t="s">
        <v>90</v>
      </c>
      <c r="M93" s="48" t="s">
        <v>92</v>
      </c>
      <c r="N93" s="48"/>
    </row>
    <row r="94" spans="1:16" x14ac:dyDescent="0.25">
      <c r="B94" s="20" t="s">
        <v>91</v>
      </c>
      <c r="M94" s="45" t="s">
        <v>89</v>
      </c>
      <c r="N94" s="45"/>
    </row>
    <row r="98" spans="1:9" x14ac:dyDescent="0.25">
      <c r="G98" s="45" t="s">
        <v>95</v>
      </c>
      <c r="H98" s="45"/>
      <c r="I98" s="45"/>
    </row>
    <row r="99" spans="1:9" x14ac:dyDescent="0.25">
      <c r="G99" s="46" t="s">
        <v>96</v>
      </c>
      <c r="H99" s="46"/>
      <c r="I99" s="46"/>
    </row>
    <row r="100" spans="1:9" x14ac:dyDescent="0.25">
      <c r="G100" s="45" t="s">
        <v>94</v>
      </c>
      <c r="H100" s="45"/>
      <c r="I100" s="45"/>
    </row>
    <row r="102" spans="1:9" x14ac:dyDescent="0.25">
      <c r="A102" s="23" t="s">
        <v>107</v>
      </c>
    </row>
    <row r="103" spans="1:9" x14ac:dyDescent="0.25">
      <c r="A103" s="24" t="s">
        <v>108</v>
      </c>
    </row>
    <row r="104" spans="1:9" x14ac:dyDescent="0.25">
      <c r="A104" s="25" t="s">
        <v>109</v>
      </c>
    </row>
    <row r="105" spans="1:9" x14ac:dyDescent="0.25">
      <c r="A105" t="s">
        <v>110</v>
      </c>
    </row>
  </sheetData>
  <mergeCells count="15">
    <mergeCell ref="G99:I99"/>
    <mergeCell ref="G100:I100"/>
    <mergeCell ref="M92:N92"/>
    <mergeCell ref="M93:N93"/>
    <mergeCell ref="M94:N94"/>
    <mergeCell ref="A7:A8"/>
    <mergeCell ref="B7:B8"/>
    <mergeCell ref="C7:C8"/>
    <mergeCell ref="D7:P7"/>
    <mergeCell ref="G98:I98"/>
    <mergeCell ref="A1:P1"/>
    <mergeCell ref="A2:P2"/>
    <mergeCell ref="A3:P3"/>
    <mergeCell ref="A4:P4"/>
    <mergeCell ref="A5:P5"/>
  </mergeCells>
  <pageMargins left="0.23622047244094491" right="0.23622047244094491" top="0.98425196850393704" bottom="0.19685039370078741" header="0.31496062992125984" footer="0.11811023622047245"/>
  <pageSetup paperSize="5" scale="48" orientation="landscape" r:id="rId1"/>
  <rowBreaks count="1" manualBreakCount="1">
    <brk id="47" max="15" man="1"/>
  </rowBreaks>
  <ignoredErrors>
    <ignoredError sqref="C62:D62 C67 B76:C76 B79:C7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CF8F-C3C3-4FD7-8380-83AB39D8A2F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INM 365-02 - DEJ</cp:lastModifiedBy>
  <cp:lastPrinted>2023-08-08T19:52:59Z</cp:lastPrinted>
  <dcterms:created xsi:type="dcterms:W3CDTF">2018-04-17T18:57:16Z</dcterms:created>
  <dcterms:modified xsi:type="dcterms:W3CDTF">2023-11-20T15:31:49Z</dcterms:modified>
</cp:coreProperties>
</file>