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95C86B8E-B59F-4784-B2EF-4B4F7ECD2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60" i="1"/>
  <c r="D76" i="1"/>
  <c r="D72" i="1" s="1"/>
  <c r="D15" i="1" l="1"/>
  <c r="D11" i="1" s="1"/>
  <c r="E20" i="1" l="1"/>
  <c r="E67" i="1"/>
  <c r="E4" i="1"/>
  <c r="E72" i="1" l="1"/>
  <c r="E52" i="1" l="1"/>
  <c r="E81" i="1" s="1"/>
  <c r="D54" i="1" l="1"/>
  <c r="D53" i="1"/>
  <c r="D5" i="1"/>
  <c r="D49" i="1"/>
  <c r="D23" i="1"/>
  <c r="D63" i="1" l="1"/>
  <c r="D69" i="1"/>
  <c r="D67" i="1" s="1"/>
  <c r="D40" i="1"/>
  <c r="D21" i="1"/>
  <c r="D44" i="1"/>
  <c r="D4" i="1"/>
  <c r="D52" i="1" l="1"/>
  <c r="D20" i="1"/>
  <c r="D81" i="1" l="1"/>
  <c r="B81" i="1" s="1"/>
</calcChain>
</file>

<file path=xl/sharedStrings.xml><?xml version="1.0" encoding="utf-8"?>
<sst xmlns="http://schemas.openxmlformats.org/spreadsheetml/2006/main" count="219" uniqueCount="173">
  <si>
    <t> Codigo</t>
  </si>
  <si>
    <t> Descripcion</t>
  </si>
  <si>
    <t>A.1.1</t>
  </si>
  <si>
    <t>A.1.1.1</t>
  </si>
  <si>
    <t>A.1.1.2</t>
  </si>
  <si>
    <t>A.1.1.3</t>
  </si>
  <si>
    <t>A.1.1.4</t>
  </si>
  <si>
    <t>A.1.2</t>
  </si>
  <si>
    <t>A.1.2.1</t>
  </si>
  <si>
    <t>A.1.2.2</t>
  </si>
  <si>
    <t>A.1.3</t>
  </si>
  <si>
    <t>A.1.3.1</t>
  </si>
  <si>
    <t>A.1.3.2</t>
  </si>
  <si>
    <t>A.1.3.3</t>
  </si>
  <si>
    <t>A.1.3.4</t>
  </si>
  <si>
    <t>A.1.3.5</t>
  </si>
  <si>
    <t>A.1.3.6</t>
  </si>
  <si>
    <t>A.1.3.7</t>
  </si>
  <si>
    <t>A.1.3.8</t>
  </si>
  <si>
    <t>A.1.4</t>
  </si>
  <si>
    <t>A.1.4.1</t>
  </si>
  <si>
    <t>A.1.4.2</t>
  </si>
  <si>
    <t>A.1.4.3</t>
  </si>
  <si>
    <t>A.1.5</t>
  </si>
  <si>
    <t>A.1.5.1</t>
  </si>
  <si>
    <t>A.1.5.2</t>
  </si>
  <si>
    <t>A.1.5.6</t>
  </si>
  <si>
    <t>A.1.7</t>
  </si>
  <si>
    <t>A.1.7.1</t>
  </si>
  <si>
    <t>A.2.1</t>
  </si>
  <si>
    <t>A.2.1.1</t>
  </si>
  <si>
    <t>A.2.1.2.</t>
  </si>
  <si>
    <t xml:space="preserve">Total </t>
  </si>
  <si>
    <t>Objeto del Gasto CCP</t>
  </si>
  <si>
    <t xml:space="preserve">Financiamiento Externo Dólares </t>
  </si>
  <si>
    <t>Contrapartida Dólares</t>
  </si>
  <si>
    <t>Utiles de Escritorios, Oficina, Informatica y Enseñanza</t>
  </si>
  <si>
    <t>Programa de Estimación de la Demanda Periódica de la Fuerza Laboral Extranjera (INM)</t>
  </si>
  <si>
    <t>Encuesta Nacional de Inmigrantes (ENI)</t>
  </si>
  <si>
    <t>Sistema Único de Beneficiarios Sociales (SIUBEN)</t>
  </si>
  <si>
    <t>Fortalecimiento de los protocolos y procedimientos de la DGM para una gestión migratoria segura y centrada en las personas (DGM)</t>
  </si>
  <si>
    <t>Estrategia de Comunicación para la Convivencia Social (DIECOM/INM)</t>
  </si>
  <si>
    <t>Fortalecimiento del marco legal e institucional para la gestión migratoria (INM)</t>
  </si>
  <si>
    <t>Fortalecimiento de los protocolos de prevención y respuesta para abordar el contrabando de migrantes, la trata de personas y la violencia de género (GBV) contra las mujeres migrantes (Ministerio de la Mujer)</t>
  </si>
  <si>
    <t>Fortalecimiento de la atención a las mujeres migrantes en el Programa "Supérate Mujer" (Programa SUPERATE)</t>
  </si>
  <si>
    <t>A.1.2.3</t>
  </si>
  <si>
    <t>A.1.2.4</t>
  </si>
  <si>
    <t>A.2.2</t>
  </si>
  <si>
    <t>A.2.3</t>
  </si>
  <si>
    <t>A.2.3.1</t>
  </si>
  <si>
    <t>A.2.3.2</t>
  </si>
  <si>
    <t>A.2.3.3</t>
  </si>
  <si>
    <t>A.2.3.4</t>
  </si>
  <si>
    <t>Coordinador</t>
  </si>
  <si>
    <t>A.2.1.3.</t>
  </si>
  <si>
    <t>Impresión de materiales</t>
  </si>
  <si>
    <t>A.1.7.2</t>
  </si>
  <si>
    <t>A.1.7.3</t>
  </si>
  <si>
    <t>A.1.5.3</t>
  </si>
  <si>
    <t>A.1.5.4</t>
  </si>
  <si>
    <t>A.1.5.5</t>
  </si>
  <si>
    <t>A.1.3.9</t>
  </si>
  <si>
    <t>Gastos Operativos</t>
  </si>
  <si>
    <t>A.2.3.5</t>
  </si>
  <si>
    <t>UEP (Gestión del Proyecto)</t>
  </si>
  <si>
    <t>Contratación de Consultores</t>
  </si>
  <si>
    <t>Contratación de Auditoria de Estados Financieros</t>
  </si>
  <si>
    <t>Servicios de Catering</t>
  </si>
  <si>
    <t>A.1.5.7</t>
  </si>
  <si>
    <t>Difusión de la estrategia de comunicación</t>
  </si>
  <si>
    <t>Estudios, Investigaciones y Analisis de Factibilidad</t>
  </si>
  <si>
    <t>A.2.2.1</t>
  </si>
  <si>
    <t>A.2.2.2</t>
  </si>
  <si>
    <t>A.2.2.3</t>
  </si>
  <si>
    <t>Servicios de traducción simultanea</t>
  </si>
  <si>
    <t>Servicios de cobertura de eventos (imágenes y videos)</t>
  </si>
  <si>
    <t>Maestria de ceremonias</t>
  </si>
  <si>
    <t>Realización y producción de material audiovisual</t>
  </si>
  <si>
    <t>A.2.2.4</t>
  </si>
  <si>
    <t>A.2.2.5</t>
  </si>
  <si>
    <t>A.2.2.6</t>
  </si>
  <si>
    <t>A.2.2.7</t>
  </si>
  <si>
    <t>Adquisición de Mobiliarios y equipos</t>
  </si>
  <si>
    <t>Contratación servicios de facilitacion y traduccion</t>
  </si>
  <si>
    <t>Consultoría y Servicios para instruccion a enlaces familiares, temas de VBG y Migratorios</t>
  </si>
  <si>
    <t>Consultorías propuestas de politicas publicas</t>
  </si>
  <si>
    <t>Contratación servicios para escucha social (contratación de personal/analistas sociales)</t>
  </si>
  <si>
    <t>Consultoría, estrategia y programa formativo cohesion social</t>
  </si>
  <si>
    <t>Consultoría unidad control de procedimientos</t>
  </si>
  <si>
    <t>Adquisición equipos y herramientas tecnológicas</t>
  </si>
  <si>
    <t>Contratación de personal para aplicar las encuestas</t>
  </si>
  <si>
    <t>Consultoría para desarrollo de la plataforma, cuestionarios e instructivos</t>
  </si>
  <si>
    <t>Consultoría investigador prinicipal</t>
  </si>
  <si>
    <t>Contratación personal temporal procesamiento de datos</t>
  </si>
  <si>
    <t>Contratación personal temporal recoleccion de datos</t>
  </si>
  <si>
    <t>Alquileres Salón y Catering</t>
  </si>
  <si>
    <t>Alquiler de vehículos</t>
  </si>
  <si>
    <t>Utiles de Escritorios, Oficina, Informática y Enseñanza</t>
  </si>
  <si>
    <t>Consultoría desarrollo de módulos formativos</t>
  </si>
  <si>
    <t>Consultoría encuesta sobre cohesión social</t>
  </si>
  <si>
    <t>Curso de comunicación DDHH, y fenomeno migratorio</t>
  </si>
  <si>
    <t>Adquisición de equipos y herramientas tecnológicas (sofware de escucha)</t>
  </si>
  <si>
    <t>Alquileres de Salón y Catering</t>
  </si>
  <si>
    <t>A.2.1.4.</t>
  </si>
  <si>
    <t>Contratación servicios de Catering Capacitaciones</t>
  </si>
  <si>
    <t>A.2.2.8</t>
  </si>
  <si>
    <t>Personal para el seguimiento y supervisión de las consultorías, estudios, investigaciones y ejecución de las acciones.</t>
  </si>
  <si>
    <t>Personal para el seguimiento y supervisión de las consultorías, estudios, investigaciones y ejecución de las acciones</t>
  </si>
  <si>
    <t>2.2.2.2.01</t>
  </si>
  <si>
    <t>Impresión</t>
  </si>
  <si>
    <t xml:space="preserve"> Diagramación</t>
  </si>
  <si>
    <t xml:space="preserve">2.2.8.7.06 </t>
  </si>
  <si>
    <t>2.2.8.7.06</t>
  </si>
  <si>
    <t>Alquileres Salon</t>
  </si>
  <si>
    <t xml:space="preserve"> Catering</t>
  </si>
  <si>
    <t>2.2.9.2.03</t>
  </si>
  <si>
    <t>2.2.5.1.01</t>
  </si>
  <si>
    <t>2.1.1.2.08</t>
  </si>
  <si>
    <t>Adquisición equipos informaticos</t>
  </si>
  <si>
    <t>2.6.13.01</t>
  </si>
  <si>
    <t xml:space="preserve"> Licencias</t>
  </si>
  <si>
    <t>Viáticos</t>
  </si>
  <si>
    <t>Combustible</t>
  </si>
  <si>
    <t xml:space="preserve">contratacion de choferes </t>
  </si>
  <si>
    <t>2.2.5.9.01</t>
  </si>
  <si>
    <t>2.2.5.4.01</t>
  </si>
  <si>
    <t>Contratación de servicio de comunicación especializado</t>
  </si>
  <si>
    <t>Material Higiene</t>
  </si>
  <si>
    <t>Material Gastable</t>
  </si>
  <si>
    <t>Choferes</t>
  </si>
  <si>
    <t>Carta compromiso</t>
  </si>
  <si>
    <t>Servicio de transportacion</t>
  </si>
  <si>
    <t>Materiales y suministros</t>
  </si>
  <si>
    <t>2.2.8.6.04</t>
  </si>
  <si>
    <t>2.3.3.1.01</t>
  </si>
  <si>
    <t>2.1.1.2.09</t>
  </si>
  <si>
    <t>Viáticos dentro del país</t>
  </si>
  <si>
    <t>2.2.3.1.01</t>
  </si>
  <si>
    <t>2.3.9.1.01</t>
  </si>
  <si>
    <t>2.3.9.2.01</t>
  </si>
  <si>
    <t>Seguro Accidentes</t>
  </si>
  <si>
    <t>2.2.6.3.01</t>
  </si>
  <si>
    <t>Combustibles</t>
  </si>
  <si>
    <t>2.3.7.1.01</t>
  </si>
  <si>
    <t>Servicio de cominicacion</t>
  </si>
  <si>
    <t>2.2.1.3.01</t>
  </si>
  <si>
    <t>2.2.4.1.01</t>
  </si>
  <si>
    <t>2.2.2.2.02</t>
  </si>
  <si>
    <t>2.6.1.1.01</t>
  </si>
  <si>
    <t>2.2.8.7.03</t>
  </si>
  <si>
    <t>Gastos por gestion de contratos</t>
  </si>
  <si>
    <t>2.6.8.3.01</t>
  </si>
  <si>
    <t>2.2.2.1.01</t>
  </si>
  <si>
    <t>2.2.9.1.01</t>
  </si>
  <si>
    <t>A.1.1.5</t>
  </si>
  <si>
    <t>A.1.2.4.1</t>
  </si>
  <si>
    <t>A.1.2.4.2</t>
  </si>
  <si>
    <t>A.1.2.4.3</t>
  </si>
  <si>
    <t>A.2.2.8.1</t>
  </si>
  <si>
    <t>A.2.2.8.2</t>
  </si>
  <si>
    <t>A.2.3.4.1</t>
  </si>
  <si>
    <t>A.2.3.4.2</t>
  </si>
  <si>
    <t>A.2.3.4.3</t>
  </si>
  <si>
    <t>A.1.3.91</t>
  </si>
  <si>
    <t>A.1.3.92</t>
  </si>
  <si>
    <t>A.1.3.93</t>
  </si>
  <si>
    <t>A.1.3.94</t>
  </si>
  <si>
    <t>A.1.3.95</t>
  </si>
  <si>
    <t>A.1.3.96</t>
  </si>
  <si>
    <t>A.1.3.97</t>
  </si>
  <si>
    <t>A.1.3.98</t>
  </si>
  <si>
    <t>A.1.3.99</t>
  </si>
  <si>
    <t xml:space="preserve">PRESUPUESTO
Proyecto Respuesta Multisectorial a la Movilidad Humana (RMMH)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</si>
</sst>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DM Sans"/>
    </font>
    <font>
      <sz val="11"/>
      <color theme="1"/>
      <name val="DM Sans"/>
    </font>
    <font>
      <sz val="11"/>
      <color rgb="FF676767"/>
      <name val="DM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43" fontId="3" fillId="0" borderId="5" xfId="0" applyNumberFormat="1" applyFon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0" xfId="0" applyNumberFormat="1" applyFont="1"/>
    <xf numFmtId="0" fontId="4" fillId="0" borderId="0" xfId="0" applyFont="1" applyAlignment="1">
      <alignment horizontal="center" wrapText="1"/>
    </xf>
    <xf numFmtId="43" fontId="4" fillId="0" borderId="0" xfId="0" applyNumberFormat="1" applyFont="1"/>
    <xf numFmtId="0" fontId="3" fillId="2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 wrapText="1"/>
    </xf>
    <xf numFmtId="43" fontId="3" fillId="2" borderId="0" xfId="1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Normal="100" workbookViewId="0">
      <selection activeCell="D85" sqref="D85"/>
    </sheetView>
  </sheetViews>
  <sheetFormatPr baseColWidth="10" defaultRowHeight="14.25" x14ac:dyDescent="0.2"/>
  <cols>
    <col min="1" max="1" width="11.42578125" style="1"/>
    <col min="2" max="2" width="49" style="1" bestFit="1" customWidth="1"/>
    <col min="3" max="3" width="23.85546875" style="1" customWidth="1"/>
    <col min="4" max="4" width="18.42578125" style="1" bestFit="1" customWidth="1"/>
    <col min="5" max="5" width="15" style="1" bestFit="1" customWidth="1"/>
    <col min="6" max="6" width="18.28515625" style="1" bestFit="1" customWidth="1"/>
    <col min="7" max="16384" width="11.42578125" style="1"/>
  </cols>
  <sheetData>
    <row r="1" spans="1:7" ht="49.5" customHeight="1" x14ac:dyDescent="0.25">
      <c r="A1" s="34" t="s">
        <v>172</v>
      </c>
      <c r="B1" s="35"/>
      <c r="C1" s="35"/>
      <c r="D1" s="35"/>
      <c r="E1" s="35"/>
    </row>
    <row r="3" spans="1:7" ht="30" x14ac:dyDescent="0.25">
      <c r="A3" s="2" t="s">
        <v>0</v>
      </c>
      <c r="B3" s="2" t="s">
        <v>1</v>
      </c>
      <c r="C3" s="2" t="s">
        <v>33</v>
      </c>
      <c r="D3" s="3" t="s">
        <v>34</v>
      </c>
      <c r="E3" s="3" t="s">
        <v>35</v>
      </c>
    </row>
    <row r="4" spans="1:7" ht="45" x14ac:dyDescent="0.25">
      <c r="A4" s="4" t="s">
        <v>2</v>
      </c>
      <c r="B4" s="4" t="s">
        <v>37</v>
      </c>
      <c r="C4" s="5"/>
      <c r="D4" s="6">
        <f>SUM(D5:D10)</f>
        <v>646462</v>
      </c>
      <c r="E4" s="6">
        <f>SUM(E5:E10)</f>
        <v>38096.660000000003</v>
      </c>
    </row>
    <row r="5" spans="1:7" x14ac:dyDescent="0.2">
      <c r="A5" s="7" t="s">
        <v>3</v>
      </c>
      <c r="B5" s="7" t="s">
        <v>70</v>
      </c>
      <c r="C5" s="7" t="s">
        <v>135</v>
      </c>
      <c r="D5" s="8">
        <f>614159</f>
        <v>614159</v>
      </c>
      <c r="E5" s="8"/>
    </row>
    <row r="6" spans="1:7" ht="42.75" x14ac:dyDescent="0.2">
      <c r="A6" s="7" t="s">
        <v>5</v>
      </c>
      <c r="B6" s="9" t="s">
        <v>107</v>
      </c>
      <c r="C6" s="7"/>
      <c r="D6" s="8"/>
      <c r="E6" s="8">
        <v>38096.660000000003</v>
      </c>
    </row>
    <row r="7" spans="1:7" x14ac:dyDescent="0.2">
      <c r="A7" s="7" t="s">
        <v>4</v>
      </c>
      <c r="B7" s="7" t="s">
        <v>109</v>
      </c>
      <c r="C7" s="7" t="s">
        <v>108</v>
      </c>
      <c r="D7" s="8"/>
      <c r="E7" s="8"/>
    </row>
    <row r="8" spans="1:7" x14ac:dyDescent="0.2">
      <c r="A8" s="7" t="s">
        <v>5</v>
      </c>
      <c r="B8" s="7" t="s">
        <v>110</v>
      </c>
      <c r="C8" s="7" t="s">
        <v>111</v>
      </c>
      <c r="D8" s="8">
        <v>22816</v>
      </c>
      <c r="E8" s="8"/>
    </row>
    <row r="9" spans="1:7" x14ac:dyDescent="0.2">
      <c r="A9" s="7" t="s">
        <v>6</v>
      </c>
      <c r="B9" s="9" t="s">
        <v>113</v>
      </c>
      <c r="C9" s="7" t="s">
        <v>116</v>
      </c>
      <c r="D9" s="8"/>
      <c r="E9" s="8"/>
    </row>
    <row r="10" spans="1:7" x14ac:dyDescent="0.2">
      <c r="A10" s="7" t="s">
        <v>154</v>
      </c>
      <c r="B10" s="7" t="s">
        <v>114</v>
      </c>
      <c r="C10" s="7" t="s">
        <v>115</v>
      </c>
      <c r="D10" s="8">
        <v>9487</v>
      </c>
      <c r="E10" s="8"/>
    </row>
    <row r="11" spans="1:7" ht="15" x14ac:dyDescent="0.25">
      <c r="A11" s="10" t="s">
        <v>7</v>
      </c>
      <c r="B11" s="4" t="s">
        <v>38</v>
      </c>
      <c r="C11" s="5"/>
      <c r="D11" s="6">
        <f>SUM(D12:D15)</f>
        <v>787000</v>
      </c>
      <c r="E11" s="11"/>
    </row>
    <row r="12" spans="1:7" ht="28.5" x14ac:dyDescent="0.2">
      <c r="A12" s="7" t="s">
        <v>8</v>
      </c>
      <c r="B12" s="9" t="s">
        <v>94</v>
      </c>
      <c r="C12" s="7" t="s">
        <v>135</v>
      </c>
      <c r="D12" s="8">
        <v>325549</v>
      </c>
      <c r="E12" s="8"/>
    </row>
    <row r="13" spans="1:7" ht="28.5" x14ac:dyDescent="0.2">
      <c r="A13" s="7" t="s">
        <v>9</v>
      </c>
      <c r="B13" s="9" t="s">
        <v>93</v>
      </c>
      <c r="C13" s="7" t="s">
        <v>135</v>
      </c>
      <c r="D13" s="8">
        <v>24828.46</v>
      </c>
      <c r="E13" s="8"/>
    </row>
    <row r="14" spans="1:7" ht="15" thickBot="1" x14ac:dyDescent="0.25">
      <c r="A14" s="7" t="s">
        <v>45</v>
      </c>
      <c r="B14" s="9" t="s">
        <v>92</v>
      </c>
      <c r="C14" s="7" t="s">
        <v>112</v>
      </c>
      <c r="D14" s="8">
        <v>22388</v>
      </c>
      <c r="E14" s="8"/>
    </row>
    <row r="15" spans="1:7" ht="15.75" thickBot="1" x14ac:dyDescent="0.3">
      <c r="A15" s="12" t="s">
        <v>46</v>
      </c>
      <c r="B15" s="13" t="s">
        <v>62</v>
      </c>
      <c r="C15" s="14"/>
      <c r="D15" s="15">
        <f>D19+D18+D17+D16</f>
        <v>414234.54000000004</v>
      </c>
      <c r="E15" s="8"/>
      <c r="G15" s="16"/>
    </row>
    <row r="16" spans="1:7" ht="15" thickBot="1" x14ac:dyDescent="0.25">
      <c r="A16" s="17" t="s">
        <v>155</v>
      </c>
      <c r="B16" s="18" t="s">
        <v>123</v>
      </c>
      <c r="C16" s="19" t="s">
        <v>135</v>
      </c>
      <c r="D16" s="20">
        <v>132321.35</v>
      </c>
      <c r="E16" s="8"/>
      <c r="G16" s="16"/>
    </row>
    <row r="17" spans="1:7" ht="15" thickBot="1" x14ac:dyDescent="0.25">
      <c r="A17" s="17" t="s">
        <v>156</v>
      </c>
      <c r="B17" s="9" t="s">
        <v>121</v>
      </c>
      <c r="C17" s="19" t="s">
        <v>137</v>
      </c>
      <c r="D17" s="8">
        <v>279598.12</v>
      </c>
      <c r="E17" s="8"/>
      <c r="G17" s="16"/>
    </row>
    <row r="18" spans="1:7" ht="15" thickBot="1" x14ac:dyDescent="0.25">
      <c r="A18" s="17" t="s">
        <v>157</v>
      </c>
      <c r="B18" s="9" t="s">
        <v>122</v>
      </c>
      <c r="C18" s="7" t="s">
        <v>143</v>
      </c>
      <c r="D18" s="8">
        <v>2315.0700000000002</v>
      </c>
      <c r="E18" s="8"/>
      <c r="G18" s="16"/>
    </row>
    <row r="19" spans="1:7" x14ac:dyDescent="0.2">
      <c r="A19" s="7"/>
      <c r="B19" s="9"/>
      <c r="C19" s="7"/>
      <c r="D19" s="8"/>
      <c r="E19" s="8"/>
      <c r="G19" s="16"/>
    </row>
    <row r="20" spans="1:7" ht="30" x14ac:dyDescent="0.25">
      <c r="A20" s="10" t="s">
        <v>10</v>
      </c>
      <c r="B20" s="4" t="s">
        <v>39</v>
      </c>
      <c r="C20" s="10"/>
      <c r="D20" s="6">
        <f>SUM(D21:D30)</f>
        <v>1015052</v>
      </c>
      <c r="E20" s="6">
        <f>SUM(E21:E30)</f>
        <v>190454</v>
      </c>
      <c r="G20" s="16"/>
    </row>
    <row r="21" spans="1:7" ht="28.5" x14ac:dyDescent="0.2">
      <c r="A21" s="7" t="s">
        <v>11</v>
      </c>
      <c r="B21" s="9" t="s">
        <v>91</v>
      </c>
      <c r="C21" s="7" t="s">
        <v>112</v>
      </c>
      <c r="D21" s="8">
        <f>26356+15557+25624+12263+11348+70507</f>
        <v>161655</v>
      </c>
      <c r="E21" s="8"/>
    </row>
    <row r="22" spans="1:7" x14ac:dyDescent="0.2">
      <c r="A22" s="7" t="s">
        <v>12</v>
      </c>
      <c r="B22" s="9" t="s">
        <v>118</v>
      </c>
      <c r="C22" s="7"/>
      <c r="D22" s="8"/>
      <c r="E22" s="8"/>
    </row>
    <row r="23" spans="1:7" x14ac:dyDescent="0.2">
      <c r="A23" s="7" t="s">
        <v>12</v>
      </c>
      <c r="B23" s="9" t="s">
        <v>120</v>
      </c>
      <c r="C23" s="7" t="s">
        <v>124</v>
      </c>
      <c r="D23" s="8">
        <f>149991+391802</f>
        <v>541793</v>
      </c>
      <c r="E23" s="8"/>
    </row>
    <row r="24" spans="1:7" x14ac:dyDescent="0.2">
      <c r="A24" s="7" t="s">
        <v>13</v>
      </c>
      <c r="B24" s="7" t="s">
        <v>114</v>
      </c>
      <c r="C24" s="7" t="s">
        <v>115</v>
      </c>
      <c r="D24" s="8">
        <v>9371</v>
      </c>
      <c r="E24" s="8"/>
    </row>
    <row r="25" spans="1:7" x14ac:dyDescent="0.2">
      <c r="A25" s="7" t="s">
        <v>14</v>
      </c>
      <c r="B25" s="7" t="s">
        <v>97</v>
      </c>
      <c r="C25" s="7" t="s">
        <v>139</v>
      </c>
      <c r="D25" s="8">
        <v>3514</v>
      </c>
      <c r="E25" s="8">
        <v>36363.629999999997</v>
      </c>
      <c r="F25" s="16"/>
    </row>
    <row r="26" spans="1:7" x14ac:dyDescent="0.2">
      <c r="A26" s="7" t="s">
        <v>15</v>
      </c>
      <c r="B26" s="9" t="s">
        <v>96</v>
      </c>
      <c r="C26" s="7" t="s">
        <v>125</v>
      </c>
      <c r="D26" s="8">
        <v>14496</v>
      </c>
      <c r="E26" s="8"/>
    </row>
    <row r="27" spans="1:7" ht="28.5" x14ac:dyDescent="0.2">
      <c r="A27" s="7" t="s">
        <v>16</v>
      </c>
      <c r="B27" s="9" t="s">
        <v>90</v>
      </c>
      <c r="C27" s="19" t="s">
        <v>135</v>
      </c>
      <c r="D27" s="8">
        <v>146020</v>
      </c>
      <c r="E27" s="8"/>
    </row>
    <row r="28" spans="1:7" x14ac:dyDescent="0.2">
      <c r="A28" s="7" t="s">
        <v>17</v>
      </c>
      <c r="B28" s="7" t="s">
        <v>95</v>
      </c>
      <c r="C28" s="7" t="s">
        <v>116</v>
      </c>
      <c r="D28" s="8">
        <v>1647</v>
      </c>
      <c r="E28" s="8"/>
    </row>
    <row r="29" spans="1:7" x14ac:dyDescent="0.2">
      <c r="A29" s="7" t="s">
        <v>18</v>
      </c>
      <c r="B29" s="9" t="s">
        <v>53</v>
      </c>
      <c r="C29" s="19" t="s">
        <v>135</v>
      </c>
      <c r="D29" s="8">
        <v>96000</v>
      </c>
      <c r="E29" s="8"/>
    </row>
    <row r="30" spans="1:7" ht="15" x14ac:dyDescent="0.25">
      <c r="A30" s="21" t="s">
        <v>61</v>
      </c>
      <c r="B30" s="22" t="s">
        <v>62</v>
      </c>
      <c r="C30" s="7"/>
      <c r="D30" s="23">
        <f>D31+D32+D33+D34+D35+D36+D37+D38+D39</f>
        <v>40556</v>
      </c>
      <c r="E30" s="8">
        <v>154090.37</v>
      </c>
    </row>
    <row r="31" spans="1:7" x14ac:dyDescent="0.2">
      <c r="A31" s="7" t="s">
        <v>163</v>
      </c>
      <c r="B31" s="9" t="s">
        <v>136</v>
      </c>
      <c r="C31" s="7" t="s">
        <v>137</v>
      </c>
      <c r="D31" s="8">
        <v>18567</v>
      </c>
      <c r="E31" s="8"/>
    </row>
    <row r="32" spans="1:7" x14ac:dyDescent="0.2">
      <c r="A32" s="7" t="s">
        <v>164</v>
      </c>
      <c r="B32" s="9" t="s">
        <v>127</v>
      </c>
      <c r="C32" s="7" t="s">
        <v>138</v>
      </c>
      <c r="D32" s="8">
        <v>143</v>
      </c>
      <c r="E32" s="8"/>
      <c r="F32" s="24"/>
    </row>
    <row r="33" spans="1:6" x14ac:dyDescent="0.2">
      <c r="A33" s="7" t="s">
        <v>165</v>
      </c>
      <c r="B33" s="9" t="s">
        <v>128</v>
      </c>
      <c r="C33" s="7" t="s">
        <v>134</v>
      </c>
      <c r="D33" s="8">
        <v>95</v>
      </c>
      <c r="E33" s="8"/>
      <c r="F33" s="24"/>
    </row>
    <row r="34" spans="1:6" x14ac:dyDescent="0.2">
      <c r="A34" s="7" t="s">
        <v>166</v>
      </c>
      <c r="B34" s="9" t="s">
        <v>129</v>
      </c>
      <c r="C34" s="7" t="s">
        <v>135</v>
      </c>
      <c r="D34" s="8">
        <v>1933</v>
      </c>
      <c r="E34" s="8"/>
    </row>
    <row r="35" spans="1:6" x14ac:dyDescent="0.2">
      <c r="A35" s="7" t="s">
        <v>167</v>
      </c>
      <c r="B35" s="9" t="s">
        <v>130</v>
      </c>
      <c r="C35" s="7" t="s">
        <v>135</v>
      </c>
      <c r="D35" s="8">
        <v>805</v>
      </c>
      <c r="E35" s="8"/>
      <c r="F35" s="24"/>
    </row>
    <row r="36" spans="1:6" x14ac:dyDescent="0.2">
      <c r="A36" s="7" t="s">
        <v>168</v>
      </c>
      <c r="B36" s="9" t="s">
        <v>140</v>
      </c>
      <c r="C36" s="7" t="s">
        <v>141</v>
      </c>
      <c r="D36" s="8">
        <v>220</v>
      </c>
      <c r="E36" s="8"/>
    </row>
    <row r="37" spans="1:6" ht="28.5" x14ac:dyDescent="0.2">
      <c r="A37" s="7" t="s">
        <v>169</v>
      </c>
      <c r="B37" s="9" t="s">
        <v>126</v>
      </c>
      <c r="C37" s="7" t="s">
        <v>135</v>
      </c>
      <c r="D37" s="8">
        <v>15924</v>
      </c>
      <c r="E37" s="8"/>
    </row>
    <row r="38" spans="1:6" x14ac:dyDescent="0.2">
      <c r="A38" s="7" t="s">
        <v>170</v>
      </c>
      <c r="B38" s="9" t="s">
        <v>142</v>
      </c>
      <c r="C38" s="19" t="s">
        <v>143</v>
      </c>
      <c r="D38" s="8">
        <v>2247</v>
      </c>
      <c r="E38" s="8"/>
    </row>
    <row r="39" spans="1:6" x14ac:dyDescent="0.2">
      <c r="A39" s="7" t="s">
        <v>171</v>
      </c>
      <c r="B39" s="9" t="s">
        <v>144</v>
      </c>
      <c r="C39" s="19" t="s">
        <v>145</v>
      </c>
      <c r="D39" s="8">
        <v>622</v>
      </c>
      <c r="E39" s="8"/>
    </row>
    <row r="40" spans="1:6" ht="60" x14ac:dyDescent="0.25">
      <c r="A40" s="10" t="s">
        <v>19</v>
      </c>
      <c r="B40" s="4" t="s">
        <v>40</v>
      </c>
      <c r="C40" s="10"/>
      <c r="D40" s="6">
        <f>SUM(D41:D43)</f>
        <v>380071</v>
      </c>
      <c r="E40" s="6"/>
    </row>
    <row r="41" spans="1:6" x14ac:dyDescent="0.2">
      <c r="A41" s="7" t="s">
        <v>20</v>
      </c>
      <c r="B41" s="9" t="s">
        <v>98</v>
      </c>
      <c r="C41" s="7" t="s">
        <v>112</v>
      </c>
      <c r="D41" s="8">
        <v>39571</v>
      </c>
      <c r="E41" s="8"/>
    </row>
    <row r="42" spans="1:6" x14ac:dyDescent="0.2">
      <c r="A42" s="7" t="s">
        <v>21</v>
      </c>
      <c r="B42" s="9" t="s">
        <v>88</v>
      </c>
      <c r="C42" s="7" t="s">
        <v>112</v>
      </c>
      <c r="D42" s="8">
        <v>10000</v>
      </c>
      <c r="E42" s="8"/>
    </row>
    <row r="43" spans="1:6" x14ac:dyDescent="0.2">
      <c r="A43" s="7" t="s">
        <v>22</v>
      </c>
      <c r="B43" s="9" t="s">
        <v>89</v>
      </c>
      <c r="C43" s="7" t="s">
        <v>119</v>
      </c>
      <c r="D43" s="8">
        <v>330500</v>
      </c>
      <c r="E43" s="8"/>
    </row>
    <row r="44" spans="1:6" ht="30" x14ac:dyDescent="0.25">
      <c r="A44" s="10" t="s">
        <v>23</v>
      </c>
      <c r="B44" s="4" t="s">
        <v>41</v>
      </c>
      <c r="C44" s="10"/>
      <c r="D44" s="6">
        <f>SUM(D45:D51)</f>
        <v>400000</v>
      </c>
      <c r="E44" s="6"/>
    </row>
    <row r="45" spans="1:6" x14ac:dyDescent="0.2">
      <c r="A45" s="7" t="s">
        <v>24</v>
      </c>
      <c r="B45" s="9" t="s">
        <v>99</v>
      </c>
      <c r="C45" s="7" t="s">
        <v>112</v>
      </c>
      <c r="D45" s="8">
        <v>85000</v>
      </c>
      <c r="E45" s="8"/>
    </row>
    <row r="46" spans="1:6" ht="28.5" x14ac:dyDescent="0.2">
      <c r="A46" s="7" t="s">
        <v>25</v>
      </c>
      <c r="B46" s="9" t="s">
        <v>100</v>
      </c>
      <c r="C46" s="7" t="s">
        <v>133</v>
      </c>
      <c r="D46" s="8">
        <v>7200</v>
      </c>
      <c r="E46" s="8"/>
    </row>
    <row r="47" spans="1:6" ht="28.5" x14ac:dyDescent="0.2">
      <c r="A47" s="7" t="s">
        <v>58</v>
      </c>
      <c r="B47" s="9" t="s">
        <v>101</v>
      </c>
      <c r="C47" s="7" t="s">
        <v>151</v>
      </c>
      <c r="D47" s="8">
        <v>83500</v>
      </c>
      <c r="E47" s="8"/>
    </row>
    <row r="48" spans="1:6" x14ac:dyDescent="0.2">
      <c r="A48" s="7" t="s">
        <v>59</v>
      </c>
      <c r="B48" s="7" t="s">
        <v>102</v>
      </c>
      <c r="C48" s="7" t="s">
        <v>116</v>
      </c>
      <c r="D48" s="8">
        <v>10040</v>
      </c>
      <c r="E48" s="8"/>
    </row>
    <row r="49" spans="1:6" ht="28.5" x14ac:dyDescent="0.2">
      <c r="A49" s="7" t="s">
        <v>60</v>
      </c>
      <c r="B49" s="9" t="s">
        <v>87</v>
      </c>
      <c r="C49" s="7" t="s">
        <v>112</v>
      </c>
      <c r="D49" s="8">
        <f>29000</f>
        <v>29000</v>
      </c>
      <c r="E49" s="8"/>
    </row>
    <row r="50" spans="1:6" x14ac:dyDescent="0.2">
      <c r="A50" s="7" t="s">
        <v>26</v>
      </c>
      <c r="B50" s="9" t="s">
        <v>69</v>
      </c>
      <c r="C50" s="7" t="s">
        <v>152</v>
      </c>
      <c r="D50" s="8">
        <v>121690</v>
      </c>
      <c r="E50" s="8"/>
    </row>
    <row r="51" spans="1:6" ht="28.5" x14ac:dyDescent="0.2">
      <c r="A51" s="7" t="s">
        <v>68</v>
      </c>
      <c r="B51" s="9" t="s">
        <v>86</v>
      </c>
      <c r="C51" s="7" t="s">
        <v>135</v>
      </c>
      <c r="D51" s="8">
        <v>63570</v>
      </c>
      <c r="E51" s="8"/>
    </row>
    <row r="52" spans="1:6" ht="30" x14ac:dyDescent="0.25">
      <c r="A52" s="10" t="s">
        <v>47</v>
      </c>
      <c r="B52" s="4" t="s">
        <v>42</v>
      </c>
      <c r="C52" s="10"/>
      <c r="D52" s="6">
        <f>SUM(D53:D60)</f>
        <v>664042</v>
      </c>
      <c r="E52" s="6">
        <f>SUM(E53:E60)</f>
        <v>136564.47</v>
      </c>
    </row>
    <row r="53" spans="1:6" x14ac:dyDescent="0.2">
      <c r="A53" s="7" t="s">
        <v>71</v>
      </c>
      <c r="B53" s="9" t="s">
        <v>85</v>
      </c>
      <c r="C53" s="7" t="s">
        <v>112</v>
      </c>
      <c r="D53" s="8">
        <f>474236.24</f>
        <v>474236.24</v>
      </c>
      <c r="E53" s="8">
        <v>35500</v>
      </c>
    </row>
    <row r="54" spans="1:6" x14ac:dyDescent="0.2">
      <c r="A54" s="7" t="s">
        <v>72</v>
      </c>
      <c r="B54" s="7" t="s">
        <v>104</v>
      </c>
      <c r="C54" s="7" t="s">
        <v>115</v>
      </c>
      <c r="D54" s="8">
        <f>51592</f>
        <v>51592</v>
      </c>
      <c r="E54" s="8"/>
    </row>
    <row r="55" spans="1:6" x14ac:dyDescent="0.2">
      <c r="A55" s="7" t="s">
        <v>73</v>
      </c>
      <c r="B55" s="7" t="s">
        <v>77</v>
      </c>
      <c r="C55" s="7" t="s">
        <v>153</v>
      </c>
      <c r="D55" s="8">
        <v>85190</v>
      </c>
      <c r="E55" s="8"/>
    </row>
    <row r="56" spans="1:6" x14ac:dyDescent="0.2">
      <c r="A56" s="7" t="s">
        <v>78</v>
      </c>
      <c r="B56" s="7" t="s">
        <v>76</v>
      </c>
      <c r="C56" s="7" t="s">
        <v>112</v>
      </c>
      <c r="D56" s="8">
        <v>8700</v>
      </c>
      <c r="E56" s="8"/>
    </row>
    <row r="57" spans="1:6" x14ac:dyDescent="0.2">
      <c r="A57" s="7" t="s">
        <v>79</v>
      </c>
      <c r="B57" s="7" t="s">
        <v>75</v>
      </c>
      <c r="C57" s="7" t="s">
        <v>153</v>
      </c>
      <c r="D57" s="8">
        <v>17000</v>
      </c>
      <c r="E57" s="8"/>
    </row>
    <row r="58" spans="1:6" x14ac:dyDescent="0.2">
      <c r="A58" s="7" t="s">
        <v>80</v>
      </c>
      <c r="B58" s="7" t="s">
        <v>74</v>
      </c>
      <c r="C58" s="7" t="s">
        <v>112</v>
      </c>
      <c r="D58" s="8">
        <v>12000</v>
      </c>
      <c r="E58" s="8"/>
      <c r="F58" s="16"/>
    </row>
    <row r="59" spans="1:6" ht="42.75" x14ac:dyDescent="0.2">
      <c r="A59" s="7" t="s">
        <v>81</v>
      </c>
      <c r="B59" s="9" t="s">
        <v>106</v>
      </c>
      <c r="C59" s="7" t="s">
        <v>117</v>
      </c>
      <c r="D59" s="8"/>
      <c r="E59" s="8">
        <v>38096.660000000003</v>
      </c>
    </row>
    <row r="60" spans="1:6" ht="15" x14ac:dyDescent="0.25">
      <c r="A60" s="7" t="s">
        <v>105</v>
      </c>
      <c r="B60" s="22" t="s">
        <v>62</v>
      </c>
      <c r="C60" s="7"/>
      <c r="D60" s="25">
        <f>D61+D62</f>
        <v>15323.76</v>
      </c>
      <c r="E60" s="8">
        <v>62967.81</v>
      </c>
    </row>
    <row r="61" spans="1:6" x14ac:dyDescent="0.2">
      <c r="A61" s="7" t="s">
        <v>158</v>
      </c>
      <c r="B61" s="9" t="s">
        <v>131</v>
      </c>
      <c r="C61" s="7" t="s">
        <v>146</v>
      </c>
      <c r="D61" s="8">
        <v>7373.76</v>
      </c>
      <c r="E61" s="8"/>
      <c r="F61" s="16"/>
    </row>
    <row r="62" spans="1:6" x14ac:dyDescent="0.2">
      <c r="A62" s="7" t="s">
        <v>159</v>
      </c>
      <c r="B62" s="9" t="s">
        <v>132</v>
      </c>
      <c r="C62" s="19" t="s">
        <v>139</v>
      </c>
      <c r="D62" s="8">
        <v>7950</v>
      </c>
      <c r="E62" s="8"/>
    </row>
    <row r="63" spans="1:6" ht="90" x14ac:dyDescent="0.25">
      <c r="A63" s="10" t="s">
        <v>27</v>
      </c>
      <c r="B63" s="4" t="s">
        <v>43</v>
      </c>
      <c r="C63" s="10"/>
      <c r="D63" s="6">
        <f>SUM(D64:D66)</f>
        <v>150000</v>
      </c>
      <c r="E63" s="6"/>
    </row>
    <row r="64" spans="1:6" x14ac:dyDescent="0.2">
      <c r="A64" s="7" t="s">
        <v>28</v>
      </c>
      <c r="B64" s="9" t="s">
        <v>82</v>
      </c>
      <c r="C64" s="19" t="s">
        <v>148</v>
      </c>
      <c r="D64" s="8">
        <v>100000</v>
      </c>
      <c r="E64" s="8"/>
    </row>
    <row r="65" spans="1:6" x14ac:dyDescent="0.2">
      <c r="A65" s="7" t="s">
        <v>56</v>
      </c>
      <c r="B65" s="9" t="s">
        <v>83</v>
      </c>
      <c r="C65" s="7" t="s">
        <v>112</v>
      </c>
      <c r="D65" s="8">
        <v>11000</v>
      </c>
      <c r="E65" s="8"/>
    </row>
    <row r="66" spans="1:6" x14ac:dyDescent="0.2">
      <c r="A66" s="7" t="s">
        <v>57</v>
      </c>
      <c r="B66" s="9" t="s">
        <v>55</v>
      </c>
      <c r="C66" s="7" t="s">
        <v>147</v>
      </c>
      <c r="D66" s="8">
        <v>39000</v>
      </c>
      <c r="E66" s="8"/>
    </row>
    <row r="67" spans="1:6" ht="45" x14ac:dyDescent="0.25">
      <c r="A67" s="10" t="s">
        <v>29</v>
      </c>
      <c r="B67" s="4" t="s">
        <v>44</v>
      </c>
      <c r="C67" s="10"/>
      <c r="D67" s="6">
        <f>SUM(D68:D71)</f>
        <v>249500</v>
      </c>
      <c r="E67" s="6">
        <f>SUM(E68:E71)</f>
        <v>15000</v>
      </c>
    </row>
    <row r="68" spans="1:6" x14ac:dyDescent="0.2">
      <c r="A68" s="7" t="s">
        <v>30</v>
      </c>
      <c r="B68" s="7" t="s">
        <v>70</v>
      </c>
      <c r="C68" s="7" t="s">
        <v>135</v>
      </c>
      <c r="D68" s="8">
        <v>40500</v>
      </c>
      <c r="E68" s="8"/>
    </row>
    <row r="69" spans="1:6" ht="28.5" x14ac:dyDescent="0.2">
      <c r="A69" s="7" t="s">
        <v>31</v>
      </c>
      <c r="B69" s="9" t="s">
        <v>84</v>
      </c>
      <c r="C69" s="7" t="s">
        <v>112</v>
      </c>
      <c r="D69" s="8">
        <f>96500+97500</f>
        <v>194000</v>
      </c>
      <c r="E69" s="8"/>
    </row>
    <row r="70" spans="1:6" x14ac:dyDescent="0.2">
      <c r="A70" s="7" t="s">
        <v>54</v>
      </c>
      <c r="B70" s="9" t="s">
        <v>55</v>
      </c>
      <c r="C70" s="7" t="s">
        <v>147</v>
      </c>
      <c r="D70" s="8">
        <v>15000</v>
      </c>
      <c r="E70" s="8"/>
    </row>
    <row r="71" spans="1:6" ht="42.75" x14ac:dyDescent="0.2">
      <c r="A71" s="7" t="s">
        <v>103</v>
      </c>
      <c r="B71" s="9" t="s">
        <v>106</v>
      </c>
      <c r="C71" s="7"/>
      <c r="D71" s="8"/>
      <c r="E71" s="8">
        <v>15000</v>
      </c>
    </row>
    <row r="72" spans="1:6" ht="36.75" customHeight="1" x14ac:dyDescent="0.25">
      <c r="A72" s="10" t="s">
        <v>48</v>
      </c>
      <c r="B72" s="4" t="s">
        <v>64</v>
      </c>
      <c r="C72" s="10"/>
      <c r="D72" s="6">
        <f>D73+D74+D75+D76</f>
        <v>307873</v>
      </c>
      <c r="E72" s="6">
        <f>SUM(E73:E80)</f>
        <v>289019.87</v>
      </c>
    </row>
    <row r="73" spans="1:6" x14ac:dyDescent="0.2">
      <c r="A73" s="7" t="s">
        <v>49</v>
      </c>
      <c r="B73" s="7" t="s">
        <v>65</v>
      </c>
      <c r="C73" s="7" t="s">
        <v>112</v>
      </c>
      <c r="D73" s="8">
        <v>157860.6</v>
      </c>
      <c r="E73" s="8">
        <v>99319.679999999993</v>
      </c>
    </row>
    <row r="74" spans="1:6" x14ac:dyDescent="0.2">
      <c r="A74" s="7" t="s">
        <v>50</v>
      </c>
      <c r="B74" s="7" t="s">
        <v>66</v>
      </c>
      <c r="C74" s="7" t="s">
        <v>149</v>
      </c>
      <c r="D74" s="8">
        <v>96000</v>
      </c>
      <c r="E74" s="8"/>
      <c r="F74" s="16"/>
    </row>
    <row r="75" spans="1:6" x14ac:dyDescent="0.2">
      <c r="A75" s="7" t="s">
        <v>51</v>
      </c>
      <c r="B75" s="7" t="s">
        <v>36</v>
      </c>
      <c r="C75" s="19" t="s">
        <v>139</v>
      </c>
      <c r="D75" s="8">
        <v>29000</v>
      </c>
      <c r="E75" s="8"/>
    </row>
    <row r="76" spans="1:6" ht="15" x14ac:dyDescent="0.25">
      <c r="A76" s="7" t="s">
        <v>52</v>
      </c>
      <c r="B76" s="21" t="s">
        <v>62</v>
      </c>
      <c r="C76" s="7"/>
      <c r="D76" s="23">
        <f>D77+D78+D79+D80</f>
        <v>25012.400000000001</v>
      </c>
      <c r="E76" s="8">
        <v>189700.19</v>
      </c>
    </row>
    <row r="77" spans="1:6" x14ac:dyDescent="0.2">
      <c r="A77" s="7" t="s">
        <v>160</v>
      </c>
      <c r="B77" s="7" t="s">
        <v>142</v>
      </c>
      <c r="C77" s="7" t="s">
        <v>143</v>
      </c>
      <c r="D77" s="8">
        <v>1059.5999999999999</v>
      </c>
      <c r="E77" s="8"/>
    </row>
    <row r="78" spans="1:6" x14ac:dyDescent="0.2">
      <c r="A78" s="7" t="s">
        <v>161</v>
      </c>
      <c r="B78" s="7" t="s">
        <v>150</v>
      </c>
      <c r="C78" s="7" t="s">
        <v>112</v>
      </c>
      <c r="D78" s="8">
        <v>13034</v>
      </c>
      <c r="E78" s="8"/>
    </row>
    <row r="79" spans="1:6" x14ac:dyDescent="0.2">
      <c r="A79" s="7" t="s">
        <v>162</v>
      </c>
      <c r="B79" s="7" t="s">
        <v>136</v>
      </c>
      <c r="C79" s="7" t="s">
        <v>137</v>
      </c>
      <c r="D79" s="8">
        <v>7418.8</v>
      </c>
      <c r="E79" s="8"/>
    </row>
    <row r="80" spans="1:6" x14ac:dyDescent="0.2">
      <c r="A80" s="7" t="s">
        <v>63</v>
      </c>
      <c r="B80" s="7" t="s">
        <v>67</v>
      </c>
      <c r="C80" s="7" t="s">
        <v>115</v>
      </c>
      <c r="D80" s="8">
        <v>3500</v>
      </c>
      <c r="E80" s="8"/>
    </row>
    <row r="81" spans="1:5" ht="15" x14ac:dyDescent="0.25">
      <c r="A81" s="26" t="s">
        <v>32</v>
      </c>
      <c r="B81" s="27">
        <f>D81+E81</f>
        <v>5269135</v>
      </c>
      <c r="C81" s="26"/>
      <c r="D81" s="28">
        <f>D67+D63+D52+D44+D40+D20+D11+D4+D72</f>
        <v>4600000</v>
      </c>
      <c r="E81" s="29">
        <f>E67+E63+E52+E44+E40+E4+E72+E20</f>
        <v>669135</v>
      </c>
    </row>
    <row r="82" spans="1:5" x14ac:dyDescent="0.2">
      <c r="A82" s="30"/>
      <c r="B82" s="31"/>
      <c r="C82" s="30"/>
      <c r="D82" s="30"/>
      <c r="E82" s="30"/>
    </row>
    <row r="83" spans="1:5" x14ac:dyDescent="0.2">
      <c r="A83" s="30"/>
      <c r="B83" s="31"/>
      <c r="C83" s="30"/>
      <c r="D83" s="30"/>
      <c r="E83" s="30"/>
    </row>
    <row r="84" spans="1:5" x14ac:dyDescent="0.2">
      <c r="A84" s="30"/>
      <c r="B84" s="32"/>
      <c r="C84" s="30"/>
      <c r="D84" s="30"/>
      <c r="E84" s="30"/>
    </row>
    <row r="85" spans="1:5" x14ac:dyDescent="0.2">
      <c r="A85" s="30"/>
      <c r="B85" s="31"/>
      <c r="C85" s="30"/>
      <c r="D85" s="30"/>
      <c r="E85" s="30"/>
    </row>
    <row r="86" spans="1:5" ht="15" x14ac:dyDescent="0.25">
      <c r="A86" s="26"/>
      <c r="B86" s="33"/>
      <c r="C86" s="26"/>
      <c r="D86" s="26"/>
      <c r="E86" s="26"/>
    </row>
    <row r="87" spans="1:5" ht="15.75" x14ac:dyDescent="0.3">
      <c r="A87" s="30"/>
      <c r="B87" s="31"/>
      <c r="C87" s="30"/>
      <c r="D87" s="30"/>
      <c r="E87" s="30"/>
    </row>
    <row r="88" spans="1:5" ht="15.75" x14ac:dyDescent="0.3">
      <c r="A88" s="30"/>
      <c r="B88" s="31"/>
      <c r="C88" s="30"/>
      <c r="D88" s="30"/>
      <c r="E88" s="30"/>
    </row>
    <row r="89" spans="1:5" ht="15.75" x14ac:dyDescent="0.3">
      <c r="A89" s="26"/>
      <c r="B89" s="33"/>
      <c r="C89" s="26"/>
      <c r="D89" s="26"/>
      <c r="E89" s="26"/>
    </row>
    <row r="90" spans="1:5" ht="15.75" x14ac:dyDescent="0.3">
      <c r="A90" s="30"/>
      <c r="B90" s="31"/>
      <c r="C90" s="30"/>
      <c r="D90" s="30"/>
      <c r="E90" s="30"/>
    </row>
    <row r="91" spans="1:5" ht="15.75" x14ac:dyDescent="0.3">
      <c r="A91" s="19"/>
      <c r="B91" s="19"/>
      <c r="C91" s="19"/>
      <c r="D91" s="19"/>
      <c r="E91" s="19"/>
    </row>
  </sheetData>
  <mergeCells count="1">
    <mergeCell ref="A1:E1"/>
  </mergeCells>
  <phoneticPr fontId="2" type="noConversion"/>
  <pageMargins left="0" right="0" top="0.74803149606299213" bottom="0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Cristina Batista</dc:creator>
  <cp:lastModifiedBy>RAI INM</cp:lastModifiedBy>
  <cp:lastPrinted>2023-06-29T20:15:29Z</cp:lastPrinted>
  <dcterms:created xsi:type="dcterms:W3CDTF">2018-10-18T15:47:00Z</dcterms:created>
  <dcterms:modified xsi:type="dcterms:W3CDTF">2023-07-14T16:17:28Z</dcterms:modified>
</cp:coreProperties>
</file>