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9B3E5529-E9FB-4AD2-AB04-3749BAAACA43}" xr6:coauthVersionLast="47" xr6:coauthVersionMax="47" xr10:uidLastSave="{00000000-0000-0000-0000-000000000000}"/>
  <bookViews>
    <workbookView xWindow="-120" yWindow="-120" windowWidth="20730" windowHeight="11160" xr2:uid="{8015CB3D-2899-442B-AA80-CDB15681D8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6" i="1" l="1"/>
  <c r="F165" i="1"/>
  <c r="F164" i="1"/>
  <c r="E164" i="1"/>
  <c r="F163" i="1"/>
  <c r="F162" i="1"/>
  <c r="F161" i="1"/>
  <c r="E160" i="1"/>
  <c r="F160" i="1" s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E141" i="1"/>
  <c r="F141" i="1" s="1"/>
  <c r="E140" i="1"/>
  <c r="F140" i="1" s="1"/>
  <c r="F139" i="1"/>
  <c r="F138" i="1"/>
  <c r="F137" i="1"/>
  <c r="F136" i="1"/>
  <c r="F135" i="1"/>
  <c r="E134" i="1"/>
  <c r="F134" i="1" s="1"/>
  <c r="F133" i="1"/>
  <c r="E133" i="1"/>
  <c r="F132" i="1"/>
  <c r="F131" i="1"/>
  <c r="F130" i="1"/>
  <c r="F129" i="1"/>
  <c r="F128" i="1"/>
  <c r="E128" i="1"/>
  <c r="F127" i="1"/>
  <c r="F126" i="1"/>
  <c r="F125" i="1"/>
  <c r="F124" i="1"/>
  <c r="F123" i="1"/>
  <c r="E123" i="1"/>
  <c r="F122" i="1"/>
  <c r="E122" i="1"/>
  <c r="E121" i="1"/>
  <c r="F121" i="1" s="1"/>
  <c r="F120" i="1"/>
  <c r="E120" i="1"/>
  <c r="F119" i="1"/>
  <c r="F118" i="1"/>
  <c r="F117" i="1"/>
  <c r="E116" i="1"/>
  <c r="F116" i="1" s="1"/>
  <c r="E115" i="1"/>
  <c r="F115" i="1" s="1"/>
  <c r="F114" i="1"/>
  <c r="F113" i="1"/>
  <c r="E112" i="1"/>
  <c r="F112" i="1" s="1"/>
  <c r="F111" i="1"/>
  <c r="F110" i="1"/>
  <c r="E109" i="1"/>
  <c r="F109" i="1" s="1"/>
  <c r="F108" i="1"/>
  <c r="F107" i="1"/>
  <c r="F106" i="1"/>
  <c r="F105" i="1"/>
  <c r="E105" i="1"/>
  <c r="F104" i="1"/>
  <c r="F103" i="1"/>
  <c r="F102" i="1"/>
  <c r="F101" i="1"/>
  <c r="F100" i="1"/>
  <c r="F99" i="1"/>
  <c r="F98" i="1"/>
  <c r="E97" i="1"/>
  <c r="F97" i="1" s="1"/>
  <c r="F96" i="1"/>
  <c r="F95" i="1"/>
  <c r="F94" i="1"/>
  <c r="F93" i="1"/>
  <c r="F92" i="1"/>
  <c r="F91" i="1"/>
  <c r="F90" i="1"/>
  <c r="F89" i="1"/>
  <c r="E88" i="1"/>
  <c r="F88" i="1" s="1"/>
  <c r="F87" i="1"/>
  <c r="F86" i="1"/>
  <c r="E86" i="1"/>
  <c r="F85" i="1"/>
  <c r="F84" i="1"/>
  <c r="F83" i="1"/>
  <c r="F82" i="1"/>
  <c r="F81" i="1"/>
  <c r="F80" i="1"/>
  <c r="F79" i="1"/>
  <c r="F78" i="1"/>
  <c r="E77" i="1"/>
  <c r="F77" i="1" s="1"/>
  <c r="F76" i="1"/>
  <c r="F75" i="1"/>
  <c r="F74" i="1"/>
  <c r="F73" i="1"/>
  <c r="F72" i="1"/>
  <c r="F71" i="1"/>
  <c r="F70" i="1"/>
  <c r="E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E42" i="1"/>
  <c r="F42" i="1" s="1"/>
  <c r="F41" i="1"/>
  <c r="F40" i="1"/>
  <c r="F39" i="1"/>
  <c r="E38" i="1"/>
  <c r="F38" i="1" s="1"/>
  <c r="F37" i="1"/>
  <c r="E36" i="1"/>
  <c r="F36" i="1" s="1"/>
  <c r="F35" i="1"/>
  <c r="E34" i="1"/>
  <c r="F34" i="1" s="1"/>
  <c r="F33" i="1"/>
  <c r="F32" i="1"/>
  <c r="F31" i="1"/>
  <c r="F30" i="1"/>
  <c r="E29" i="1"/>
  <c r="F29" i="1" s="1"/>
  <c r="F28" i="1"/>
  <c r="F27" i="1"/>
  <c r="F26" i="1"/>
  <c r="E25" i="1"/>
  <c r="F25" i="1" s="1"/>
  <c r="F24" i="1"/>
  <c r="F23" i="1"/>
  <c r="F22" i="1"/>
  <c r="F21" i="1"/>
  <c r="F20" i="1"/>
  <c r="F19" i="1"/>
  <c r="F18" i="1"/>
  <c r="F17" i="1"/>
  <c r="F16" i="1"/>
  <c r="E15" i="1"/>
  <c r="F15" i="1" s="1"/>
  <c r="F14" i="1"/>
  <c r="F13" i="1"/>
  <c r="F12" i="1"/>
  <c r="F11" i="1"/>
  <c r="F10" i="1"/>
  <c r="F9" i="1"/>
  <c r="E8" i="1"/>
  <c r="F8" i="1" s="1"/>
  <c r="F7" i="1"/>
  <c r="E7" i="1"/>
  <c r="F167" i="1" l="1"/>
</calcChain>
</file>

<file path=xl/sharedStrings.xml><?xml version="1.0" encoding="utf-8"?>
<sst xmlns="http://schemas.openxmlformats.org/spreadsheetml/2006/main" count="495" uniqueCount="193">
  <si>
    <t>NOTA 3:</t>
  </si>
  <si>
    <t>según detalle.</t>
  </si>
  <si>
    <t>CUENTA</t>
  </si>
  <si>
    <t>DESCRIPCION</t>
  </si>
  <si>
    <t>CANTIDAD</t>
  </si>
  <si>
    <t>TOTAL</t>
  </si>
  <si>
    <t>2.3.1.1.01</t>
  </si>
  <si>
    <t>CAJA</t>
  </si>
  <si>
    <t>AZUCAR STEVIA 100/1</t>
  </si>
  <si>
    <t>AZUCAR CREMA 5LB</t>
  </si>
  <si>
    <t xml:space="preserve">FUNDA </t>
  </si>
  <si>
    <t>CREMORA 35.3 OZ</t>
  </si>
  <si>
    <t xml:space="preserve">CAFÉ 1 LB 20/1 </t>
  </si>
  <si>
    <t>FARDO</t>
  </si>
  <si>
    <t>UND</t>
  </si>
  <si>
    <t>TE FRIO ICED TEA 5LB</t>
  </si>
  <si>
    <t>LATA</t>
  </si>
  <si>
    <t>2.3.3.1.01</t>
  </si>
  <si>
    <t>RESMA DE PAPEL 8.5X14</t>
  </si>
  <si>
    <t>PQ</t>
  </si>
  <si>
    <t>2.3.3.2.01</t>
  </si>
  <si>
    <t>PAPEL TOALLA TAD. FARDO 6/1</t>
  </si>
  <si>
    <t>PLATOS DESECHABLES GDE 25/1</t>
  </si>
  <si>
    <t xml:space="preserve">CAJA DE CARTON  P/ARCHIVO </t>
  </si>
  <si>
    <t>2.3.5.5.01</t>
  </si>
  <si>
    <t>FUNDA NEGRA DE 55GL 100/1</t>
  </si>
  <si>
    <t xml:space="preserve">FUNDA BLANCA PQ. 100/1 5GLS </t>
  </si>
  <si>
    <t>2.3.9.1.01</t>
  </si>
  <si>
    <t>PAQ.</t>
  </si>
  <si>
    <t>DESCURTIDOR GL</t>
  </si>
  <si>
    <t>GL</t>
  </si>
  <si>
    <t xml:space="preserve">CLORO </t>
  </si>
  <si>
    <t>DESGRASANTE VEGETAL LIMAR</t>
  </si>
  <si>
    <t>DESINFECTANTE-MISTOLIN</t>
  </si>
  <si>
    <t>LYSOL</t>
  </si>
  <si>
    <t xml:space="preserve">CUBETAS P/ TRAPEAR </t>
  </si>
  <si>
    <t>CEPILLO P/ LIMPIAR INODOROS</t>
  </si>
  <si>
    <t>ESCOBILLONES GR.24" DE MADERA</t>
  </si>
  <si>
    <t xml:space="preserve">BRILLO C/ESPONJA </t>
  </si>
  <si>
    <t xml:space="preserve">BRILLO SIN ESPONJA </t>
  </si>
  <si>
    <t xml:space="preserve">ESCOBA PLASTICA </t>
  </si>
  <si>
    <t>MANITO LIMPIA GEL ANTIBACTERIAL</t>
  </si>
  <si>
    <t>RECOGEDOR DE BASURA PQ</t>
  </si>
  <si>
    <t>SUAPE NO.32</t>
  </si>
  <si>
    <t xml:space="preserve">TOALLAS REUSABLES </t>
  </si>
  <si>
    <t>CESTO PARA BASURA</t>
  </si>
  <si>
    <t>2.3.9.2.01</t>
  </si>
  <si>
    <t xml:space="preserve">BANDITAS DE GOMA </t>
  </si>
  <si>
    <t>CARPETAS PLASTICAS 3H 1"</t>
  </si>
  <si>
    <t>CARPETAS PLASTICAS 3H 2"</t>
  </si>
  <si>
    <t>CARPETAS PLASTICAS 3H 3"</t>
  </si>
  <si>
    <t>CARPETAS PLASTICAS 3H 4"</t>
  </si>
  <si>
    <t>CLIPS BILLETEROS 25 MM CAJA 12/1</t>
  </si>
  <si>
    <t>CLIPS BILLETEROS 32 MM CAJA 12/1</t>
  </si>
  <si>
    <t>CLIPS BILLETEROS 51 MM CAJA 12/1</t>
  </si>
  <si>
    <t>FELPA NEGRA</t>
  </si>
  <si>
    <t>FELPA AZUL</t>
  </si>
  <si>
    <t xml:space="preserve">FELPA ROJA </t>
  </si>
  <si>
    <t xml:space="preserve">CLIPS PAPER 50 MM GR, </t>
  </si>
  <si>
    <t xml:space="preserve">CORRECTOR TIPO LAPICERO-ARTESCO 9ML </t>
  </si>
  <si>
    <t>COVER PAR ENCUADERNAR 50/1</t>
  </si>
  <si>
    <t>PQ.</t>
  </si>
  <si>
    <t xml:space="preserve">FOLDER P/ OFICIO 8.5X14 LEGAL </t>
  </si>
  <si>
    <t>BORRADOR P/ PIZARRA</t>
  </si>
  <si>
    <t xml:space="preserve">UNO </t>
  </si>
  <si>
    <t xml:space="preserve">GRAPADORAS </t>
  </si>
  <si>
    <t>GRAPAS STANDARD BOST 5000/1</t>
  </si>
  <si>
    <t>LAPICERO NEGRO C 12/1</t>
  </si>
  <si>
    <t>LAPIZ DE CARBON NO.2</t>
  </si>
  <si>
    <t>LIBRETAS RAYADAS GR 8.5X11</t>
  </si>
  <si>
    <t>LIBRETAS RAYADAS PQ. 5X8</t>
  </si>
  <si>
    <t xml:space="preserve">MARCADOR PARA PIZARRA- AZUL </t>
  </si>
  <si>
    <t>MARCADOR PARA PIZARRA- ROJO</t>
  </si>
  <si>
    <t xml:space="preserve">MARCADOR PARA PIZARRA -NEGRO </t>
  </si>
  <si>
    <t>MARCADOR PARA PIZARRA -VERDE</t>
  </si>
  <si>
    <t xml:space="preserve">MARCADORPERMANENTE-ROJO </t>
  </si>
  <si>
    <t>MARCADORPERMANENTE-VERDE</t>
  </si>
  <si>
    <t>MARCADORPERMANENTE-NEGRO</t>
  </si>
  <si>
    <t>TABLA DE APOYO P/ALMACEN</t>
  </si>
  <si>
    <t>PENDAFLEX 25/1</t>
  </si>
  <si>
    <t>PORTA CLIPS REDONDO</t>
  </si>
  <si>
    <t xml:space="preserve">PORTA LAPICES </t>
  </si>
  <si>
    <t>PERFORADORA 2 H</t>
  </si>
  <si>
    <t>PERFORADORA DE 3 H</t>
  </si>
  <si>
    <t>PORTA REVISTA PLASTICO NEGRO</t>
  </si>
  <si>
    <t xml:space="preserve">POST IT BANDERITAS 3 MM </t>
  </si>
  <si>
    <t>POST IT VARIOS COLORES 3M 5/1</t>
  </si>
  <si>
    <t>SEPARADORES DE CARPETA</t>
  </si>
  <si>
    <t>PAG.</t>
  </si>
  <si>
    <t xml:space="preserve">REGLA PLASTICA </t>
  </si>
  <si>
    <t>RESALTADORES  VARIOS COLORES</t>
  </si>
  <si>
    <t xml:space="preserve">SACAGRAPAS </t>
  </si>
  <si>
    <t xml:space="preserve">SACAPUNTAS ELECTRICO </t>
  </si>
  <si>
    <t>SOBRE TIPO CARTA 6 HB</t>
  </si>
  <si>
    <t>CINTA O TAPE DOBLE CARA 19MM X 8.89MM (3M)</t>
  </si>
  <si>
    <t xml:space="preserve">TAPE PARA DISPENSADOR </t>
  </si>
  <si>
    <t xml:space="preserve">DISPENSADOR DE CINTA PQ </t>
  </si>
  <si>
    <t xml:space="preserve">UHU STIC </t>
  </si>
  <si>
    <t>CERA PARA CONTAR</t>
  </si>
  <si>
    <t xml:space="preserve">COVER CLEAR PAQ. 25 PARES </t>
  </si>
  <si>
    <t>MEMORIA USB 32 GB</t>
  </si>
  <si>
    <t>2.3.9.3.01</t>
  </si>
  <si>
    <t>MASCARILLA KN95 50/1</t>
  </si>
  <si>
    <t xml:space="preserve">CAJA </t>
  </si>
  <si>
    <t>MASCARILLA QUIRURGICA 50/1</t>
  </si>
  <si>
    <t>2.3.9.6.01</t>
  </si>
  <si>
    <t xml:space="preserve">PILAS 9V CUADRADA </t>
  </si>
  <si>
    <t>PILAS GR</t>
  </si>
  <si>
    <t>PILAS AA</t>
  </si>
  <si>
    <t>PILAS AAA</t>
  </si>
  <si>
    <t>LIC. Jeovanny Tejeda</t>
  </si>
  <si>
    <t>Enc. Administrativo y Financiero</t>
  </si>
  <si>
    <t>AZUCAR SPLENDA 100/1</t>
  </si>
  <si>
    <t>TE CALIENTE JENGIBRE Y LIM 20/1</t>
  </si>
  <si>
    <t>TE CALIENTE MANZANA Y CANELA 20/1</t>
  </si>
  <si>
    <t>TE CALIENTE TILO 20/1</t>
  </si>
  <si>
    <t>TE CALIENTE VERDE CON MENTA 20/1</t>
  </si>
  <si>
    <t>RESMA DE PAPEL BOND 20 8.5X11 CAJA 10/1</t>
  </si>
  <si>
    <t>PAPEL HIGIENICO PREMIUM JR. FARDO 6/1</t>
  </si>
  <si>
    <t>PAPEL TOALLA TAD. FARDO 3/1</t>
  </si>
  <si>
    <t>VASOS CONICOS 4.5 OZ 200 UDS CAJA 25/1</t>
  </si>
  <si>
    <t>SERVILLETAS 500/1</t>
  </si>
  <si>
    <t>FUNDA NEGRA 100/1 13 GLS NG</t>
  </si>
  <si>
    <t>FUNDA NEGRA 5 GL</t>
  </si>
  <si>
    <t>2.3.7.2.99</t>
  </si>
  <si>
    <t>ALCOHOL</t>
  </si>
  <si>
    <t>ALCOHOL 2 OZ</t>
  </si>
  <si>
    <t>AMBIENTADOR GLADE 8 OZ, 12/1</t>
  </si>
  <si>
    <t>MANITO LIMPIA GEL ANTIBACTERIAL 4 OZ</t>
  </si>
  <si>
    <t>FELPA UNIBALL GEL SIGNO AZUL 207</t>
  </si>
  <si>
    <t xml:space="preserve">FOLDERS MANILA 8.5X11 100/1 </t>
  </si>
  <si>
    <t>PIZARRA DE CORCHO PQ 60X90</t>
  </si>
  <si>
    <t>LAPICERO AZUL  CAJA 12/1</t>
  </si>
  <si>
    <t>PAPELOGRAFO - 22X34- RESMA</t>
  </si>
  <si>
    <t>PROTECTOR DE HOJAS 100/1</t>
  </si>
  <si>
    <t>DISPENSADOR DE JABON L</t>
  </si>
  <si>
    <t>GRAPADORA GRANDE</t>
  </si>
  <si>
    <t xml:space="preserve">GRAPAS 3/8 </t>
  </si>
  <si>
    <t>TINTA EPSON 664 AZUL</t>
  </si>
  <si>
    <t>TINTA EPSON 544 AZUL</t>
  </si>
  <si>
    <t>TINTA EPSON 664 AMARILLO</t>
  </si>
  <si>
    <t>TINTA EPSON 544 AMARILLO</t>
  </si>
  <si>
    <t>TINTA EPSON 664 MAGENTA</t>
  </si>
  <si>
    <t>TINTA EPSON 544 MAGENTA</t>
  </si>
  <si>
    <t>TINTA EPSON 644 NEGRO</t>
  </si>
  <si>
    <t>TINTA EPSON 544 NEGRO</t>
  </si>
  <si>
    <t>CLIPS DE COLORES 51 MM</t>
  </si>
  <si>
    <t>CLIPS DE COLORES 33 MM</t>
  </si>
  <si>
    <t>PERFORADOR 1H</t>
  </si>
  <si>
    <t xml:space="preserve">MARCADOR PERMANENTE-AZUL </t>
  </si>
  <si>
    <t>SACA PUNTA ELECTRICO</t>
  </si>
  <si>
    <t>2.3.92.01</t>
  </si>
  <si>
    <t>U. MEDIDA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</si>
  <si>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</si>
  <si>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PRECIO</t>
  </si>
  <si>
    <t>2.3.91.01</t>
  </si>
  <si>
    <t>JABON ANTIBACTERIAL</t>
  </si>
  <si>
    <t>VASOS BIODEGRADABLES</t>
  </si>
  <si>
    <t>LAVA PLATOS LIQUIDO</t>
  </si>
  <si>
    <t>BORRADORES DE GOMA GRANDE</t>
  </si>
  <si>
    <t>BANDEJAS DE ESCRITORIO</t>
  </si>
  <si>
    <t>LIBRO CONTABLE GRANDE 500PAG.</t>
  </si>
  <si>
    <t>CALCULADORA CIENTIFICA</t>
  </si>
  <si>
    <t>CAJA DE ARCHIVO MUERTO</t>
  </si>
  <si>
    <t>CARPETAS PLASTICAS 3H 5"</t>
  </si>
  <si>
    <t>ETIQUETA PARA IMPRESORA LASER</t>
  </si>
  <si>
    <t>PAPEL CARTULINA NO.24 8.5X11 500/1</t>
  </si>
  <si>
    <t>RESMA</t>
  </si>
  <si>
    <t>GRAPADORa 210H</t>
  </si>
  <si>
    <t>CALENDARIO SEMANAL P/ESCRITORIO</t>
  </si>
  <si>
    <t xml:space="preserve">CORTADORA DE PAPEL </t>
  </si>
  <si>
    <t>TE CALIENTE VARIOS SABORES</t>
  </si>
  <si>
    <t>UNID.</t>
  </si>
  <si>
    <t>PAQ. DE DETERGENTE DE 1000GR</t>
  </si>
  <si>
    <t>ZAFACON PQ.BLANCO  #3</t>
  </si>
  <si>
    <t>CLIPS BILLETEROS 25 MM CAJA 48/1</t>
  </si>
  <si>
    <t>CLIPS BILLETEROS 33 MM CAJA 12/1</t>
  </si>
  <si>
    <t>GOMAS PARA BORRAR PQ.</t>
  </si>
  <si>
    <t xml:space="preserve">GOMAS PARA BORRAR GDE. </t>
  </si>
  <si>
    <t>ICE TEA 5L</t>
  </si>
  <si>
    <t>AMBIENTADOR GLADE 12 OZ, 12/1</t>
  </si>
  <si>
    <t>AMBIENTADOR GLADE PARA DISPENSADOR</t>
  </si>
  <si>
    <t xml:space="preserve">RECOGEDOR DE BASURA </t>
  </si>
  <si>
    <t>GUANTES QUIRUGICOS 20/1</t>
  </si>
  <si>
    <t>El inventario de material gastable del Instituto Nacional de Migración, al 31/12/2023</t>
  </si>
  <si>
    <r>
      <t>es de</t>
    </r>
    <r>
      <rPr>
        <b/>
        <sz val="11"/>
        <color indexed="8"/>
        <rFont val="Futura Bk BT"/>
        <family val="2"/>
      </rPr>
      <t xml:space="preserve"> RD$ 852,109.82 </t>
    </r>
    <r>
      <rPr>
        <sz val="11"/>
        <color theme="1"/>
        <rFont val="Futura Bk BT"/>
        <family val="2"/>
      </rPr>
      <t>(Ochocientos Cincuenta y Dos Mil Ciento Nueve con 82/100),</t>
    </r>
  </si>
  <si>
    <t>UN</t>
  </si>
  <si>
    <t>CREMORA 1.5 OZ</t>
  </si>
  <si>
    <t>FARDOS DE CAFÉ 1LIB 20/1</t>
  </si>
  <si>
    <t>FUNDA NEGRA 13 GLS</t>
  </si>
  <si>
    <t>DETERGENTE 900 GR</t>
  </si>
  <si>
    <t>TOALLAS DE COCINA</t>
  </si>
  <si>
    <t xml:space="preserve">TABLA DE APOYO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</si>
</sst>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indexed="8"/>
      <name val="Futura Bk BT"/>
      <family val="2"/>
    </font>
    <font>
      <sz val="11"/>
      <name val="Futura Bk BT"/>
      <family val="2"/>
    </font>
    <font>
      <b/>
      <sz val="11"/>
      <name val="Calibri"/>
      <family val="2"/>
      <scheme val="minor"/>
    </font>
    <font>
      <b/>
      <sz val="11"/>
      <color theme="1"/>
      <name val="Futura Bk BT"/>
    </font>
    <font>
      <b/>
      <sz val="11"/>
      <name val="Futura Bk B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3" fontId="0" fillId="0" borderId="0" xfId="0" applyNumberForma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43" fontId="4" fillId="0" borderId="4" xfId="1" applyFont="1" applyFill="1" applyBorder="1"/>
    <xf numFmtId="43" fontId="0" fillId="0" borderId="0" xfId="1" applyFont="1"/>
    <xf numFmtId="0" fontId="6" fillId="0" borderId="4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43" fontId="4" fillId="2" borderId="7" xfId="1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3" fontId="4" fillId="2" borderId="4" xfId="1" applyFont="1" applyFill="1" applyBorder="1"/>
    <xf numFmtId="43" fontId="6" fillId="0" borderId="4" xfId="1" applyFont="1" applyFill="1" applyBorder="1"/>
    <xf numFmtId="0" fontId="4" fillId="0" borderId="0" xfId="0" applyFont="1" applyAlignment="1">
      <alignment horizontal="center"/>
    </xf>
    <xf numFmtId="43" fontId="4" fillId="0" borderId="0" xfId="1" applyFont="1" applyFill="1" applyBorder="1"/>
    <xf numFmtId="43" fontId="8" fillId="0" borderId="8" xfId="1" applyFont="1" applyFill="1" applyBorder="1"/>
    <xf numFmtId="0" fontId="9" fillId="0" borderId="0" xfId="0" applyFont="1" applyAlignment="1">
      <alignment horizontal="center"/>
    </xf>
    <xf numFmtId="43" fontId="2" fillId="0" borderId="0" xfId="0" applyNumberFormat="1" applyFont="1"/>
    <xf numFmtId="0" fontId="4" fillId="2" borderId="9" xfId="0" applyFont="1" applyFill="1" applyBorder="1"/>
    <xf numFmtId="43" fontId="4" fillId="2" borderId="10" xfId="1" applyFont="1" applyFill="1" applyBorder="1"/>
    <xf numFmtId="0" fontId="4" fillId="2" borderId="11" xfId="0" applyFont="1" applyFill="1" applyBorder="1"/>
    <xf numFmtId="43" fontId="4" fillId="2" borderId="12" xfId="1" applyFont="1" applyFill="1" applyBorder="1"/>
    <xf numFmtId="0" fontId="4" fillId="0" borderId="11" xfId="0" applyFont="1" applyBorder="1"/>
    <xf numFmtId="43" fontId="4" fillId="0" borderId="12" xfId="1" applyFont="1" applyFill="1" applyBorder="1"/>
    <xf numFmtId="0" fontId="4" fillId="0" borderId="13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3" fontId="4" fillId="0" borderId="14" xfId="1" applyFont="1" applyFill="1" applyBorder="1"/>
    <xf numFmtId="43" fontId="4" fillId="0" borderId="15" xfId="1" applyFont="1" applyFill="1" applyBorder="1"/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D49D-F411-4318-8A7F-483DA7F39180}">
  <dimension ref="A1:H220"/>
  <sheetViews>
    <sheetView tabSelected="1" zoomScaleNormal="100" workbookViewId="0">
      <selection activeCell="G8" sqref="G8"/>
    </sheetView>
  </sheetViews>
  <sheetFormatPr baseColWidth="10" defaultRowHeight="15" x14ac:dyDescent="0.25"/>
  <cols>
    <col min="2" max="2" width="47.28515625" customWidth="1"/>
    <col min="3" max="3" width="16.7109375" customWidth="1"/>
    <col min="4" max="4" width="18.85546875" customWidth="1"/>
    <col min="5" max="5" width="14.5703125" customWidth="1"/>
    <col min="6" max="6" width="22.7109375" customWidth="1"/>
  </cols>
  <sheetData>
    <row r="1" spans="1:7" x14ac:dyDescent="0.25">
      <c r="A1" s="1" t="s">
        <v>0</v>
      </c>
      <c r="E1" s="2"/>
      <c r="F1" s="2"/>
      <c r="G1" s="2"/>
    </row>
    <row r="2" spans="1:7" x14ac:dyDescent="0.25">
      <c r="A2" s="3" t="s">
        <v>184</v>
      </c>
      <c r="E2" s="2"/>
      <c r="F2" s="2"/>
    </row>
    <row r="3" spans="1:7" x14ac:dyDescent="0.25">
      <c r="A3" s="3" t="s">
        <v>185</v>
      </c>
      <c r="E3" s="2"/>
    </row>
    <row r="4" spans="1:7" x14ac:dyDescent="0.25">
      <c r="A4" s="3" t="s">
        <v>1</v>
      </c>
      <c r="E4" s="2"/>
    </row>
    <row r="5" spans="1:7" ht="15.75" thickBot="1" x14ac:dyDescent="0.3"/>
    <row r="6" spans="1:7" ht="15.75" thickBot="1" x14ac:dyDescent="0.3">
      <c r="A6" s="4" t="s">
        <v>2</v>
      </c>
      <c r="B6" s="4" t="s">
        <v>3</v>
      </c>
      <c r="C6" s="5" t="s">
        <v>152</v>
      </c>
      <c r="D6" s="6" t="s">
        <v>4</v>
      </c>
      <c r="E6" s="5" t="s">
        <v>154</v>
      </c>
      <c r="F6" s="6" t="s">
        <v>5</v>
      </c>
    </row>
    <row r="7" spans="1:7" ht="15.75" customHeight="1" x14ac:dyDescent="0.25">
      <c r="A7" s="29" t="s">
        <v>6</v>
      </c>
      <c r="B7" s="15" t="s">
        <v>112</v>
      </c>
      <c r="C7" s="16" t="s">
        <v>7</v>
      </c>
      <c r="D7" s="17">
        <v>7</v>
      </c>
      <c r="E7" s="18">
        <f>480*1.18</f>
        <v>566.4</v>
      </c>
      <c r="F7" s="30">
        <f t="shared" ref="F7:F70" si="0">+E7*D7</f>
        <v>3964.7999999999997</v>
      </c>
    </row>
    <row r="8" spans="1:7" ht="15.75" customHeight="1" x14ac:dyDescent="0.25">
      <c r="A8" s="31" t="s">
        <v>6</v>
      </c>
      <c r="B8" s="19" t="s">
        <v>8</v>
      </c>
      <c r="C8" s="20" t="s">
        <v>7</v>
      </c>
      <c r="D8" s="21">
        <v>5</v>
      </c>
      <c r="E8" s="22">
        <f>366.12*1.18</f>
        <v>432.02159999999998</v>
      </c>
      <c r="F8" s="32">
        <f t="shared" si="0"/>
        <v>2160.1079999999997</v>
      </c>
    </row>
    <row r="9" spans="1:7" ht="15.75" customHeight="1" x14ac:dyDescent="0.25">
      <c r="A9" s="31" t="s">
        <v>6</v>
      </c>
      <c r="B9" s="19" t="s">
        <v>9</v>
      </c>
      <c r="C9" s="20" t="s">
        <v>186</v>
      </c>
      <c r="D9" s="21">
        <v>50</v>
      </c>
      <c r="E9" s="22">
        <v>190</v>
      </c>
      <c r="F9" s="32">
        <f t="shared" si="0"/>
        <v>9500</v>
      </c>
    </row>
    <row r="10" spans="1:7" ht="15.75" customHeight="1" x14ac:dyDescent="0.25">
      <c r="A10" s="31" t="s">
        <v>6</v>
      </c>
      <c r="B10" s="19" t="s">
        <v>9</v>
      </c>
      <c r="C10" s="20" t="s">
        <v>10</v>
      </c>
      <c r="D10" s="21">
        <v>10</v>
      </c>
      <c r="E10" s="22">
        <v>167</v>
      </c>
      <c r="F10" s="32">
        <f t="shared" si="0"/>
        <v>1670</v>
      </c>
    </row>
    <row r="11" spans="1:7" ht="15.75" customHeight="1" x14ac:dyDescent="0.25">
      <c r="A11" s="31" t="s">
        <v>6</v>
      </c>
      <c r="B11" s="19" t="s">
        <v>11</v>
      </c>
      <c r="C11" s="20" t="s">
        <v>14</v>
      </c>
      <c r="D11" s="21">
        <v>48</v>
      </c>
      <c r="E11" s="22">
        <v>960</v>
      </c>
      <c r="F11" s="32">
        <f t="shared" si="0"/>
        <v>46080</v>
      </c>
    </row>
    <row r="12" spans="1:7" ht="15.75" customHeight="1" x14ac:dyDescent="0.25">
      <c r="A12" s="31" t="s">
        <v>6</v>
      </c>
      <c r="B12" s="19" t="s">
        <v>187</v>
      </c>
      <c r="C12" s="20" t="s">
        <v>14</v>
      </c>
      <c r="D12" s="21">
        <v>3</v>
      </c>
      <c r="E12" s="22">
        <v>418</v>
      </c>
      <c r="F12" s="32">
        <f t="shared" si="0"/>
        <v>1254</v>
      </c>
    </row>
    <row r="13" spans="1:7" ht="15.75" customHeight="1" x14ac:dyDescent="0.25">
      <c r="A13" s="31" t="s">
        <v>6</v>
      </c>
      <c r="B13" s="19" t="s">
        <v>179</v>
      </c>
      <c r="C13" s="20" t="s">
        <v>16</v>
      </c>
      <c r="D13" s="21">
        <v>3</v>
      </c>
      <c r="E13" s="22">
        <v>798</v>
      </c>
      <c r="F13" s="32">
        <f t="shared" si="0"/>
        <v>2394</v>
      </c>
    </row>
    <row r="14" spans="1:7" ht="15.75" customHeight="1" x14ac:dyDescent="0.25">
      <c r="A14" s="33" t="s">
        <v>6</v>
      </c>
      <c r="B14" s="7" t="s">
        <v>15</v>
      </c>
      <c r="C14" s="8" t="s">
        <v>16</v>
      </c>
      <c r="D14" s="11">
        <v>4</v>
      </c>
      <c r="E14" s="9">
        <v>899.01</v>
      </c>
      <c r="F14" s="34">
        <f t="shared" si="0"/>
        <v>3596.04</v>
      </c>
    </row>
    <row r="15" spans="1:7" ht="15.75" customHeight="1" x14ac:dyDescent="0.25">
      <c r="A15" s="31" t="s">
        <v>6</v>
      </c>
      <c r="B15" s="19" t="s">
        <v>113</v>
      </c>
      <c r="C15" s="20" t="s">
        <v>7</v>
      </c>
      <c r="D15" s="21">
        <v>3</v>
      </c>
      <c r="E15" s="22">
        <f>124.23*1.18</f>
        <v>146.59139999999999</v>
      </c>
      <c r="F15" s="32">
        <f t="shared" si="0"/>
        <v>439.77419999999995</v>
      </c>
    </row>
    <row r="16" spans="1:7" ht="15.75" customHeight="1" x14ac:dyDescent="0.25">
      <c r="A16" s="31" t="s">
        <v>6</v>
      </c>
      <c r="B16" s="19" t="s">
        <v>171</v>
      </c>
      <c r="C16" s="20" t="s">
        <v>7</v>
      </c>
      <c r="D16" s="21">
        <v>19</v>
      </c>
      <c r="E16" s="22">
        <v>207.42</v>
      </c>
      <c r="F16" s="32">
        <f t="shared" si="0"/>
        <v>3940.9799999999996</v>
      </c>
    </row>
    <row r="17" spans="1:7" ht="15.75" customHeight="1" x14ac:dyDescent="0.25">
      <c r="A17" s="31" t="s">
        <v>6</v>
      </c>
      <c r="B17" s="19" t="s">
        <v>114</v>
      </c>
      <c r="C17" s="20" t="s">
        <v>7</v>
      </c>
      <c r="D17" s="21">
        <v>5</v>
      </c>
      <c r="E17" s="22">
        <v>226</v>
      </c>
      <c r="F17" s="32">
        <f t="shared" si="0"/>
        <v>1130</v>
      </c>
    </row>
    <row r="18" spans="1:7" ht="15.75" customHeight="1" x14ac:dyDescent="0.25">
      <c r="A18" s="31" t="s">
        <v>6</v>
      </c>
      <c r="B18" s="19" t="s">
        <v>115</v>
      </c>
      <c r="C18" s="20" t="s">
        <v>7</v>
      </c>
      <c r="D18" s="21">
        <v>10</v>
      </c>
      <c r="E18" s="22">
        <v>165</v>
      </c>
      <c r="F18" s="32">
        <f t="shared" si="0"/>
        <v>1650</v>
      </c>
      <c r="G18" s="10"/>
    </row>
    <row r="19" spans="1:7" ht="15.75" customHeight="1" x14ac:dyDescent="0.25">
      <c r="A19" s="31" t="s">
        <v>6</v>
      </c>
      <c r="B19" s="19" t="s">
        <v>116</v>
      </c>
      <c r="C19" s="20" t="s">
        <v>7</v>
      </c>
      <c r="D19" s="21">
        <v>0</v>
      </c>
      <c r="E19" s="22">
        <v>226</v>
      </c>
      <c r="F19" s="32">
        <f t="shared" si="0"/>
        <v>0</v>
      </c>
    </row>
    <row r="20" spans="1:7" ht="15.75" customHeight="1" x14ac:dyDescent="0.25">
      <c r="A20" s="31" t="s">
        <v>6</v>
      </c>
      <c r="B20" s="19" t="s">
        <v>188</v>
      </c>
      <c r="C20" s="20" t="s">
        <v>13</v>
      </c>
      <c r="D20" s="21">
        <v>6</v>
      </c>
      <c r="E20" s="22">
        <v>5500</v>
      </c>
      <c r="F20" s="32">
        <f t="shared" si="0"/>
        <v>33000</v>
      </c>
    </row>
    <row r="21" spans="1:7" ht="15.75" customHeight="1" x14ac:dyDescent="0.25">
      <c r="A21" s="31" t="s">
        <v>6</v>
      </c>
      <c r="B21" s="19" t="s">
        <v>12</v>
      </c>
      <c r="C21" s="20" t="s">
        <v>28</v>
      </c>
      <c r="D21" s="21">
        <v>103</v>
      </c>
      <c r="E21" s="22">
        <v>295</v>
      </c>
      <c r="F21" s="32">
        <f t="shared" si="0"/>
        <v>30385</v>
      </c>
    </row>
    <row r="22" spans="1:7" ht="15.75" customHeight="1" x14ac:dyDescent="0.25">
      <c r="A22" s="31" t="s">
        <v>17</v>
      </c>
      <c r="B22" s="19" t="s">
        <v>117</v>
      </c>
      <c r="C22" s="20" t="s">
        <v>7</v>
      </c>
      <c r="D22" s="21">
        <v>74</v>
      </c>
      <c r="E22" s="22">
        <v>366.3</v>
      </c>
      <c r="F22" s="32">
        <f t="shared" si="0"/>
        <v>27106.2</v>
      </c>
    </row>
    <row r="23" spans="1:7" ht="15.75" customHeight="1" x14ac:dyDescent="0.25">
      <c r="A23" s="33" t="s">
        <v>17</v>
      </c>
      <c r="B23" s="7" t="s">
        <v>18</v>
      </c>
      <c r="C23" s="8" t="s">
        <v>19</v>
      </c>
      <c r="D23" s="11">
        <v>2</v>
      </c>
      <c r="E23" s="9">
        <v>389.4</v>
      </c>
      <c r="F23" s="34">
        <f t="shared" si="0"/>
        <v>778.8</v>
      </c>
    </row>
    <row r="24" spans="1:7" ht="15.75" customHeight="1" x14ac:dyDescent="0.25">
      <c r="A24" s="33" t="s">
        <v>17</v>
      </c>
      <c r="B24" s="7" t="s">
        <v>166</v>
      </c>
      <c r="C24" s="8" t="s">
        <v>167</v>
      </c>
      <c r="D24" s="11">
        <v>9</v>
      </c>
      <c r="E24" s="9">
        <v>1400</v>
      </c>
      <c r="F24" s="34">
        <f t="shared" si="0"/>
        <v>12600</v>
      </c>
    </row>
    <row r="25" spans="1:7" ht="15.75" customHeight="1" x14ac:dyDescent="0.25">
      <c r="A25" s="31" t="s">
        <v>20</v>
      </c>
      <c r="B25" s="19" t="s">
        <v>118</v>
      </c>
      <c r="C25" s="20" t="s">
        <v>172</v>
      </c>
      <c r="D25" s="21">
        <v>19</v>
      </c>
      <c r="E25" s="22">
        <f>129.15*1.18</f>
        <v>152.39699999999999</v>
      </c>
      <c r="F25" s="32">
        <f t="shared" si="0"/>
        <v>2895.5429999999997</v>
      </c>
    </row>
    <row r="26" spans="1:7" ht="15.75" customHeight="1" x14ac:dyDescent="0.25">
      <c r="A26" s="31" t="s">
        <v>20</v>
      </c>
      <c r="B26" s="19" t="s">
        <v>21</v>
      </c>
      <c r="C26" s="20" t="s">
        <v>13</v>
      </c>
      <c r="D26" s="21">
        <v>14</v>
      </c>
      <c r="E26" s="22">
        <v>1570</v>
      </c>
      <c r="F26" s="32">
        <f t="shared" si="0"/>
        <v>21980</v>
      </c>
    </row>
    <row r="27" spans="1:7" ht="15.75" customHeight="1" x14ac:dyDescent="0.25">
      <c r="A27" s="31" t="s">
        <v>20</v>
      </c>
      <c r="B27" s="19" t="s">
        <v>119</v>
      </c>
      <c r="C27" s="20" t="s">
        <v>13</v>
      </c>
      <c r="D27" s="21">
        <v>24</v>
      </c>
      <c r="E27" s="22">
        <v>1623</v>
      </c>
      <c r="F27" s="32">
        <f t="shared" si="0"/>
        <v>38952</v>
      </c>
    </row>
    <row r="28" spans="1:7" ht="15.75" customHeight="1" x14ac:dyDescent="0.25">
      <c r="A28" s="33" t="s">
        <v>20</v>
      </c>
      <c r="B28" s="7" t="s">
        <v>22</v>
      </c>
      <c r="C28" s="8" t="s">
        <v>19</v>
      </c>
      <c r="D28" s="11">
        <v>22</v>
      </c>
      <c r="E28" s="9">
        <v>30</v>
      </c>
      <c r="F28" s="34">
        <f t="shared" si="0"/>
        <v>660</v>
      </c>
    </row>
    <row r="29" spans="1:7" ht="15.75" customHeight="1" x14ac:dyDescent="0.25">
      <c r="A29" s="33" t="s">
        <v>20</v>
      </c>
      <c r="B29" s="7" t="s">
        <v>120</v>
      </c>
      <c r="C29" s="8" t="s">
        <v>28</v>
      </c>
      <c r="D29" s="11">
        <v>15</v>
      </c>
      <c r="E29" s="9">
        <f>143.22*1.18</f>
        <v>168.99959999999999</v>
      </c>
      <c r="F29" s="34">
        <f t="shared" si="0"/>
        <v>2534.9939999999997</v>
      </c>
    </row>
    <row r="30" spans="1:7" ht="15.75" customHeight="1" x14ac:dyDescent="0.25">
      <c r="A30" s="33" t="s">
        <v>20</v>
      </c>
      <c r="B30" s="7" t="s">
        <v>157</v>
      </c>
      <c r="C30" s="8" t="s">
        <v>7</v>
      </c>
      <c r="D30" s="11">
        <v>36</v>
      </c>
      <c r="E30" s="9">
        <v>230</v>
      </c>
      <c r="F30" s="34">
        <f t="shared" si="0"/>
        <v>8280</v>
      </c>
    </row>
    <row r="31" spans="1:7" ht="15.75" customHeight="1" x14ac:dyDescent="0.25">
      <c r="A31" s="33" t="s">
        <v>20</v>
      </c>
      <c r="B31" s="7" t="s">
        <v>121</v>
      </c>
      <c r="C31" s="8" t="s">
        <v>28</v>
      </c>
      <c r="D31" s="11">
        <v>26</v>
      </c>
      <c r="E31" s="9">
        <v>130</v>
      </c>
      <c r="F31" s="34">
        <f t="shared" si="0"/>
        <v>3380</v>
      </c>
    </row>
    <row r="32" spans="1:7" ht="15.75" customHeight="1" x14ac:dyDescent="0.25">
      <c r="A32" s="31" t="s">
        <v>20</v>
      </c>
      <c r="B32" s="19" t="s">
        <v>23</v>
      </c>
      <c r="C32" s="20" t="s">
        <v>14</v>
      </c>
      <c r="D32" s="21">
        <v>36</v>
      </c>
      <c r="E32" s="22">
        <v>104.1</v>
      </c>
      <c r="F32" s="32">
        <f t="shared" si="0"/>
        <v>3747.6</v>
      </c>
    </row>
    <row r="33" spans="1:6" ht="15.75" customHeight="1" x14ac:dyDescent="0.25">
      <c r="A33" s="33" t="s">
        <v>46</v>
      </c>
      <c r="B33" s="7" t="s">
        <v>163</v>
      </c>
      <c r="C33" s="8" t="s">
        <v>14</v>
      </c>
      <c r="D33" s="11">
        <v>36</v>
      </c>
      <c r="E33" s="9">
        <v>246</v>
      </c>
      <c r="F33" s="34">
        <f t="shared" si="0"/>
        <v>8856</v>
      </c>
    </row>
    <row r="34" spans="1:6" ht="14.25" customHeight="1" x14ac:dyDescent="0.25">
      <c r="A34" s="33" t="s">
        <v>24</v>
      </c>
      <c r="B34" s="7" t="s">
        <v>25</v>
      </c>
      <c r="C34" s="8" t="s">
        <v>13</v>
      </c>
      <c r="D34" s="11">
        <v>4</v>
      </c>
      <c r="E34" s="9">
        <f>390*1.18</f>
        <v>460.2</v>
      </c>
      <c r="F34" s="34">
        <f t="shared" si="0"/>
        <v>1840.8</v>
      </c>
    </row>
    <row r="35" spans="1:6" ht="14.25" customHeight="1" x14ac:dyDescent="0.25">
      <c r="A35" s="33" t="s">
        <v>24</v>
      </c>
      <c r="B35" s="7" t="s">
        <v>189</v>
      </c>
      <c r="C35" s="8" t="s">
        <v>28</v>
      </c>
      <c r="D35" s="11">
        <v>48</v>
      </c>
      <c r="E35" s="9">
        <v>550</v>
      </c>
      <c r="F35" s="34">
        <f t="shared" si="0"/>
        <v>26400</v>
      </c>
    </row>
    <row r="36" spans="1:6" ht="14.25" customHeight="1" x14ac:dyDescent="0.25">
      <c r="A36" s="33" t="s">
        <v>24</v>
      </c>
      <c r="B36" s="7" t="s">
        <v>122</v>
      </c>
      <c r="C36" s="8" t="s">
        <v>13</v>
      </c>
      <c r="D36" s="11">
        <v>3</v>
      </c>
      <c r="E36" s="9">
        <f>205*1.18</f>
        <v>241.89999999999998</v>
      </c>
      <c r="F36" s="34">
        <f t="shared" si="0"/>
        <v>725.69999999999993</v>
      </c>
    </row>
    <row r="37" spans="1:6" ht="15.75" customHeight="1" x14ac:dyDescent="0.25">
      <c r="A37" s="33" t="s">
        <v>24</v>
      </c>
      <c r="B37" s="7" t="s">
        <v>26</v>
      </c>
      <c r="C37" s="8" t="s">
        <v>13</v>
      </c>
      <c r="D37" s="11">
        <v>14</v>
      </c>
      <c r="E37" s="9">
        <v>118</v>
      </c>
      <c r="F37" s="34">
        <f t="shared" si="0"/>
        <v>1652</v>
      </c>
    </row>
    <row r="38" spans="1:6" ht="15.75" customHeight="1" x14ac:dyDescent="0.25">
      <c r="A38" s="33" t="s">
        <v>24</v>
      </c>
      <c r="B38" s="7" t="s">
        <v>123</v>
      </c>
      <c r="C38" s="8" t="s">
        <v>28</v>
      </c>
      <c r="D38" s="11">
        <v>14</v>
      </c>
      <c r="E38" s="9">
        <f>175.42*1.18</f>
        <v>206.99559999999997</v>
      </c>
      <c r="F38" s="34">
        <f t="shared" si="0"/>
        <v>2897.9383999999995</v>
      </c>
    </row>
    <row r="39" spans="1:6" ht="15.75" customHeight="1" x14ac:dyDescent="0.25">
      <c r="A39" s="31" t="s">
        <v>124</v>
      </c>
      <c r="B39" s="19" t="s">
        <v>125</v>
      </c>
      <c r="C39" s="8" t="s">
        <v>30</v>
      </c>
      <c r="D39" s="11">
        <v>24</v>
      </c>
      <c r="E39" s="9">
        <v>1100</v>
      </c>
      <c r="F39" s="34">
        <f t="shared" si="0"/>
        <v>26400</v>
      </c>
    </row>
    <row r="40" spans="1:6" ht="15.75" customHeight="1" x14ac:dyDescent="0.25">
      <c r="A40" s="31" t="s">
        <v>124</v>
      </c>
      <c r="B40" s="19" t="s">
        <v>125</v>
      </c>
      <c r="C40" s="20" t="s">
        <v>30</v>
      </c>
      <c r="D40" s="21">
        <v>3</v>
      </c>
      <c r="E40" s="22">
        <v>450</v>
      </c>
      <c r="F40" s="32">
        <f t="shared" si="0"/>
        <v>1350</v>
      </c>
    </row>
    <row r="41" spans="1:6" ht="15.75" customHeight="1" x14ac:dyDescent="0.25">
      <c r="A41" s="33" t="s">
        <v>124</v>
      </c>
      <c r="B41" s="7" t="s">
        <v>126</v>
      </c>
      <c r="C41" s="8" t="s">
        <v>14</v>
      </c>
      <c r="D41" s="11">
        <v>43</v>
      </c>
      <c r="E41" s="9">
        <v>96</v>
      </c>
      <c r="F41" s="34">
        <f t="shared" si="0"/>
        <v>4128</v>
      </c>
    </row>
    <row r="42" spans="1:6" ht="15.75" customHeight="1" x14ac:dyDescent="0.25">
      <c r="A42" s="33" t="s">
        <v>27</v>
      </c>
      <c r="B42" s="7" t="s">
        <v>29</v>
      </c>
      <c r="C42" s="8" t="s">
        <v>30</v>
      </c>
      <c r="D42" s="11">
        <v>13</v>
      </c>
      <c r="E42" s="9">
        <f>239*1.18</f>
        <v>282.02</v>
      </c>
      <c r="F42" s="34">
        <f t="shared" si="0"/>
        <v>3666.2599999999998</v>
      </c>
    </row>
    <row r="43" spans="1:6" ht="15.75" customHeight="1" x14ac:dyDescent="0.25">
      <c r="A43" s="33" t="s">
        <v>27</v>
      </c>
      <c r="B43" s="7" t="s">
        <v>32</v>
      </c>
      <c r="C43" s="8" t="s">
        <v>30</v>
      </c>
      <c r="D43" s="11">
        <v>3</v>
      </c>
      <c r="E43" s="9">
        <v>290.13</v>
      </c>
      <c r="F43" s="34">
        <f t="shared" si="0"/>
        <v>870.39</v>
      </c>
    </row>
    <row r="44" spans="1:6" ht="15.75" customHeight="1" x14ac:dyDescent="0.25">
      <c r="A44" s="33" t="s">
        <v>27</v>
      </c>
      <c r="B44" s="7" t="s">
        <v>33</v>
      </c>
      <c r="C44" s="8" t="s">
        <v>30</v>
      </c>
      <c r="D44" s="11">
        <v>23</v>
      </c>
      <c r="E44" s="9">
        <v>370</v>
      </c>
      <c r="F44" s="34">
        <f t="shared" si="0"/>
        <v>8510</v>
      </c>
    </row>
    <row r="45" spans="1:6" ht="15.75" customHeight="1" x14ac:dyDescent="0.25">
      <c r="A45" s="33" t="s">
        <v>27</v>
      </c>
      <c r="B45" s="7" t="s">
        <v>190</v>
      </c>
      <c r="C45" s="8" t="s">
        <v>28</v>
      </c>
      <c r="D45" s="11">
        <v>10</v>
      </c>
      <c r="E45" s="9">
        <v>260</v>
      </c>
      <c r="F45" s="34">
        <f t="shared" si="0"/>
        <v>2600</v>
      </c>
    </row>
    <row r="46" spans="1:6" ht="15.75" customHeight="1" x14ac:dyDescent="0.25">
      <c r="A46" s="33" t="s">
        <v>27</v>
      </c>
      <c r="B46" s="7" t="s">
        <v>173</v>
      </c>
      <c r="C46" s="8" t="s">
        <v>28</v>
      </c>
      <c r="D46" s="11">
        <v>3</v>
      </c>
      <c r="E46" s="23">
        <v>195.8</v>
      </c>
      <c r="F46" s="34">
        <f t="shared" si="0"/>
        <v>587.40000000000009</v>
      </c>
    </row>
    <row r="47" spans="1:6" ht="15.75" customHeight="1" x14ac:dyDescent="0.25">
      <c r="A47" s="33" t="s">
        <v>27</v>
      </c>
      <c r="B47" s="7" t="s">
        <v>34</v>
      </c>
      <c r="C47" s="8" t="s">
        <v>14</v>
      </c>
      <c r="D47" s="11">
        <v>16</v>
      </c>
      <c r="E47" s="23">
        <v>325</v>
      </c>
      <c r="F47" s="34">
        <f t="shared" si="0"/>
        <v>5200</v>
      </c>
    </row>
    <row r="48" spans="1:6" ht="15.75" customHeight="1" x14ac:dyDescent="0.25">
      <c r="A48" s="33" t="s">
        <v>27</v>
      </c>
      <c r="B48" s="7" t="s">
        <v>35</v>
      </c>
      <c r="C48" s="8" t="s">
        <v>14</v>
      </c>
      <c r="D48" s="11">
        <v>2</v>
      </c>
      <c r="E48" s="9">
        <v>356.36</v>
      </c>
      <c r="F48" s="34">
        <f t="shared" si="0"/>
        <v>712.72</v>
      </c>
    </row>
    <row r="49" spans="1:6" ht="15.75" customHeight="1" x14ac:dyDescent="0.25">
      <c r="A49" s="33" t="s">
        <v>27</v>
      </c>
      <c r="B49" s="7" t="s">
        <v>36</v>
      </c>
      <c r="C49" s="8" t="s">
        <v>14</v>
      </c>
      <c r="D49" s="11">
        <v>3</v>
      </c>
      <c r="E49" s="9">
        <v>118</v>
      </c>
      <c r="F49" s="34">
        <f t="shared" si="0"/>
        <v>354</v>
      </c>
    </row>
    <row r="50" spans="1:6" ht="15.75" customHeight="1" x14ac:dyDescent="0.25">
      <c r="A50" s="33" t="s">
        <v>27</v>
      </c>
      <c r="B50" s="7" t="s">
        <v>37</v>
      </c>
      <c r="C50" s="8" t="s">
        <v>14</v>
      </c>
      <c r="D50" s="11">
        <v>12</v>
      </c>
      <c r="E50" s="9">
        <v>531.91</v>
      </c>
      <c r="F50" s="34">
        <f t="shared" si="0"/>
        <v>6382.92</v>
      </c>
    </row>
    <row r="51" spans="1:6" ht="15.75" customHeight="1" x14ac:dyDescent="0.25">
      <c r="A51" s="33" t="s">
        <v>155</v>
      </c>
      <c r="B51" s="7" t="s">
        <v>31</v>
      </c>
      <c r="C51" s="8" t="s">
        <v>30</v>
      </c>
      <c r="D51" s="11">
        <v>14</v>
      </c>
      <c r="E51" s="9">
        <v>120</v>
      </c>
      <c r="F51" s="34">
        <f t="shared" si="0"/>
        <v>1680</v>
      </c>
    </row>
    <row r="52" spans="1:6" ht="15.75" customHeight="1" x14ac:dyDescent="0.25">
      <c r="A52" s="33" t="s">
        <v>155</v>
      </c>
      <c r="B52" s="7" t="s">
        <v>156</v>
      </c>
      <c r="C52" s="8" t="s">
        <v>30</v>
      </c>
      <c r="D52" s="11">
        <v>30</v>
      </c>
      <c r="E52" s="9">
        <v>395</v>
      </c>
      <c r="F52" s="34">
        <f t="shared" si="0"/>
        <v>11850</v>
      </c>
    </row>
    <row r="53" spans="1:6" ht="15.75" customHeight="1" x14ac:dyDescent="0.25">
      <c r="A53" s="33" t="s">
        <v>155</v>
      </c>
      <c r="B53" s="7" t="s">
        <v>156</v>
      </c>
      <c r="C53" s="8" t="s">
        <v>30</v>
      </c>
      <c r="D53" s="11">
        <v>1</v>
      </c>
      <c r="E53" s="9">
        <v>399</v>
      </c>
      <c r="F53" s="34">
        <f t="shared" si="0"/>
        <v>399</v>
      </c>
    </row>
    <row r="54" spans="1:6" ht="15.75" customHeight="1" x14ac:dyDescent="0.25">
      <c r="A54" s="33" t="s">
        <v>27</v>
      </c>
      <c r="B54" s="7" t="s">
        <v>181</v>
      </c>
      <c r="C54" s="8" t="s">
        <v>7</v>
      </c>
      <c r="D54" s="11">
        <v>24</v>
      </c>
      <c r="E54" s="9">
        <v>675</v>
      </c>
      <c r="F54" s="34">
        <f t="shared" si="0"/>
        <v>16200</v>
      </c>
    </row>
    <row r="55" spans="1:6" ht="15.75" customHeight="1" x14ac:dyDescent="0.25">
      <c r="A55" s="33" t="s">
        <v>27</v>
      </c>
      <c r="B55" s="7" t="s">
        <v>180</v>
      </c>
      <c r="C55" s="8" t="s">
        <v>7</v>
      </c>
      <c r="D55" s="11">
        <v>8</v>
      </c>
      <c r="E55" s="9">
        <v>1725</v>
      </c>
      <c r="F55" s="34">
        <f t="shared" si="0"/>
        <v>13800</v>
      </c>
    </row>
    <row r="56" spans="1:6" ht="15.75" customHeight="1" x14ac:dyDescent="0.25">
      <c r="A56" s="33" t="s">
        <v>27</v>
      </c>
      <c r="B56" s="7" t="s">
        <v>127</v>
      </c>
      <c r="C56" s="8" t="s">
        <v>14</v>
      </c>
      <c r="D56" s="11">
        <v>90</v>
      </c>
      <c r="E56" s="9">
        <v>100.3</v>
      </c>
      <c r="F56" s="34">
        <f t="shared" si="0"/>
        <v>9027</v>
      </c>
    </row>
    <row r="57" spans="1:6" ht="15.75" customHeight="1" x14ac:dyDescent="0.25">
      <c r="A57" s="33" t="s">
        <v>27</v>
      </c>
      <c r="B57" s="7" t="s">
        <v>158</v>
      </c>
      <c r="C57" s="8" t="s">
        <v>30</v>
      </c>
      <c r="D57" s="11">
        <v>18</v>
      </c>
      <c r="E57" s="9">
        <v>350</v>
      </c>
      <c r="F57" s="34">
        <f t="shared" si="0"/>
        <v>6300</v>
      </c>
    </row>
    <row r="58" spans="1:6" ht="15.75" customHeight="1" x14ac:dyDescent="0.25">
      <c r="A58" s="33" t="s">
        <v>27</v>
      </c>
      <c r="B58" s="7" t="s">
        <v>38</v>
      </c>
      <c r="C58" s="8" t="s">
        <v>14</v>
      </c>
      <c r="D58" s="11">
        <v>100</v>
      </c>
      <c r="E58" s="9">
        <v>45</v>
      </c>
      <c r="F58" s="34">
        <f t="shared" si="0"/>
        <v>4500</v>
      </c>
    </row>
    <row r="59" spans="1:6" ht="15.75" customHeight="1" x14ac:dyDescent="0.25">
      <c r="A59" s="33" t="s">
        <v>27</v>
      </c>
      <c r="B59" s="7" t="s">
        <v>38</v>
      </c>
      <c r="C59" s="8" t="s">
        <v>14</v>
      </c>
      <c r="D59" s="11">
        <v>10</v>
      </c>
      <c r="E59" s="9">
        <v>118</v>
      </c>
      <c r="F59" s="34">
        <f t="shared" si="0"/>
        <v>1180</v>
      </c>
    </row>
    <row r="60" spans="1:6" ht="15.75" customHeight="1" x14ac:dyDescent="0.25">
      <c r="A60" s="33" t="s">
        <v>27</v>
      </c>
      <c r="B60" s="7" t="s">
        <v>39</v>
      </c>
      <c r="C60" s="8" t="s">
        <v>14</v>
      </c>
      <c r="D60" s="11">
        <v>10</v>
      </c>
      <c r="E60" s="9">
        <v>22</v>
      </c>
      <c r="F60" s="34">
        <f t="shared" si="0"/>
        <v>220</v>
      </c>
    </row>
    <row r="61" spans="1:6" ht="15.75" customHeight="1" x14ac:dyDescent="0.25">
      <c r="A61" s="31" t="s">
        <v>27</v>
      </c>
      <c r="B61" s="19" t="s">
        <v>40</v>
      </c>
      <c r="C61" s="20" t="s">
        <v>14</v>
      </c>
      <c r="D61" s="21">
        <v>28</v>
      </c>
      <c r="E61" s="22">
        <v>290</v>
      </c>
      <c r="F61" s="32">
        <f t="shared" si="0"/>
        <v>8120</v>
      </c>
    </row>
    <row r="62" spans="1:6" ht="15.75" customHeight="1" x14ac:dyDescent="0.25">
      <c r="A62" s="33" t="s">
        <v>27</v>
      </c>
      <c r="B62" s="7" t="s">
        <v>41</v>
      </c>
      <c r="C62" s="8" t="s">
        <v>30</v>
      </c>
      <c r="D62" s="11">
        <v>6</v>
      </c>
      <c r="E62" s="9">
        <v>650</v>
      </c>
      <c r="F62" s="34">
        <f t="shared" si="0"/>
        <v>3900</v>
      </c>
    </row>
    <row r="63" spans="1:6" ht="15.75" customHeight="1" x14ac:dyDescent="0.25">
      <c r="A63" s="33" t="s">
        <v>27</v>
      </c>
      <c r="B63" s="7" t="s">
        <v>174</v>
      </c>
      <c r="C63" s="8" t="s">
        <v>14</v>
      </c>
      <c r="D63" s="11">
        <v>5</v>
      </c>
      <c r="E63" s="9">
        <v>550</v>
      </c>
      <c r="F63" s="34">
        <f t="shared" si="0"/>
        <v>2750</v>
      </c>
    </row>
    <row r="64" spans="1:6" ht="15.75" customHeight="1" x14ac:dyDescent="0.25">
      <c r="A64" s="33" t="s">
        <v>27</v>
      </c>
      <c r="B64" s="7" t="s">
        <v>135</v>
      </c>
      <c r="C64" s="8" t="s">
        <v>14</v>
      </c>
      <c r="D64" s="11">
        <v>8</v>
      </c>
      <c r="E64" s="9">
        <v>1064</v>
      </c>
      <c r="F64" s="34">
        <f t="shared" si="0"/>
        <v>8512</v>
      </c>
    </row>
    <row r="65" spans="1:6" ht="15.75" customHeight="1" x14ac:dyDescent="0.25">
      <c r="A65" s="33" t="s">
        <v>27</v>
      </c>
      <c r="B65" s="7" t="s">
        <v>182</v>
      </c>
      <c r="C65" s="8" t="s">
        <v>14</v>
      </c>
      <c r="D65" s="11">
        <v>11</v>
      </c>
      <c r="E65" s="9">
        <v>390</v>
      </c>
      <c r="F65" s="34">
        <f t="shared" si="0"/>
        <v>4290</v>
      </c>
    </row>
    <row r="66" spans="1:6" ht="15.75" customHeight="1" x14ac:dyDescent="0.25">
      <c r="A66" s="33" t="s">
        <v>27</v>
      </c>
      <c r="B66" s="7" t="s">
        <v>42</v>
      </c>
      <c r="C66" s="8" t="s">
        <v>14</v>
      </c>
      <c r="D66" s="11">
        <v>1</v>
      </c>
      <c r="E66" s="9">
        <v>350</v>
      </c>
      <c r="F66" s="34">
        <f t="shared" si="0"/>
        <v>350</v>
      </c>
    </row>
    <row r="67" spans="1:6" ht="15.75" customHeight="1" x14ac:dyDescent="0.25">
      <c r="A67" s="31" t="s">
        <v>27</v>
      </c>
      <c r="B67" s="19" t="s">
        <v>43</v>
      </c>
      <c r="C67" s="20" t="s">
        <v>14</v>
      </c>
      <c r="D67" s="21">
        <v>5</v>
      </c>
      <c r="E67" s="22">
        <v>260</v>
      </c>
      <c r="F67" s="32">
        <f t="shared" si="0"/>
        <v>1300</v>
      </c>
    </row>
    <row r="68" spans="1:6" ht="15.75" customHeight="1" x14ac:dyDescent="0.25">
      <c r="A68" s="31" t="s">
        <v>27</v>
      </c>
      <c r="B68" s="19" t="s">
        <v>191</v>
      </c>
      <c r="C68" s="20" t="s">
        <v>13</v>
      </c>
      <c r="D68" s="21">
        <v>1</v>
      </c>
      <c r="E68" s="22">
        <v>1350</v>
      </c>
      <c r="F68" s="32">
        <f t="shared" si="0"/>
        <v>1350</v>
      </c>
    </row>
    <row r="69" spans="1:6" ht="15.75" customHeight="1" x14ac:dyDescent="0.25">
      <c r="A69" s="31" t="s">
        <v>27</v>
      </c>
      <c r="B69" s="19" t="s">
        <v>44</v>
      </c>
      <c r="C69" s="20" t="s">
        <v>14</v>
      </c>
      <c r="D69" s="21">
        <v>44</v>
      </c>
      <c r="E69" s="22">
        <v>46.57</v>
      </c>
      <c r="F69" s="32">
        <f t="shared" si="0"/>
        <v>2049.08</v>
      </c>
    </row>
    <row r="70" spans="1:6" ht="15.75" customHeight="1" x14ac:dyDescent="0.25">
      <c r="A70" s="33" t="s">
        <v>27</v>
      </c>
      <c r="B70" s="7" t="s">
        <v>45</v>
      </c>
      <c r="C70" s="8" t="s">
        <v>14</v>
      </c>
      <c r="D70" s="11">
        <v>3</v>
      </c>
      <c r="E70" s="9">
        <f>480*1.18</f>
        <v>566.4</v>
      </c>
      <c r="F70" s="34">
        <f t="shared" si="0"/>
        <v>1699.1999999999998</v>
      </c>
    </row>
    <row r="71" spans="1:6" ht="15.75" customHeight="1" x14ac:dyDescent="0.25">
      <c r="A71" s="33" t="s">
        <v>27</v>
      </c>
      <c r="B71" s="7" t="s">
        <v>183</v>
      </c>
      <c r="C71" s="8" t="s">
        <v>7</v>
      </c>
      <c r="D71" s="11">
        <v>36</v>
      </c>
      <c r="E71" s="9">
        <v>477.5</v>
      </c>
      <c r="F71" s="34">
        <f t="shared" ref="F71:F134" si="1">+E71*D71</f>
        <v>17190</v>
      </c>
    </row>
    <row r="72" spans="1:6" ht="15.75" customHeight="1" x14ac:dyDescent="0.25">
      <c r="A72" s="33" t="s">
        <v>27</v>
      </c>
      <c r="B72" s="7" t="s">
        <v>128</v>
      </c>
      <c r="C72" s="8" t="s">
        <v>14</v>
      </c>
      <c r="D72" s="11">
        <v>45</v>
      </c>
      <c r="E72" s="9">
        <v>90</v>
      </c>
      <c r="F72" s="34">
        <f t="shared" si="1"/>
        <v>4050</v>
      </c>
    </row>
    <row r="73" spans="1:6" ht="15.75" customHeight="1" x14ac:dyDescent="0.25">
      <c r="A73" s="33" t="s">
        <v>46</v>
      </c>
      <c r="B73" s="7" t="s">
        <v>150</v>
      </c>
      <c r="C73" s="8" t="s">
        <v>14</v>
      </c>
      <c r="D73" s="11">
        <v>3</v>
      </c>
      <c r="E73" s="9">
        <v>1195</v>
      </c>
      <c r="F73" s="34">
        <f t="shared" si="1"/>
        <v>3585</v>
      </c>
    </row>
    <row r="74" spans="1:6" ht="15.75" customHeight="1" x14ac:dyDescent="0.25">
      <c r="A74" s="33" t="s">
        <v>46</v>
      </c>
      <c r="B74" s="7" t="s">
        <v>47</v>
      </c>
      <c r="C74" s="8" t="s">
        <v>7</v>
      </c>
      <c r="D74" s="11">
        <v>10</v>
      </c>
      <c r="E74" s="9">
        <v>47.2</v>
      </c>
      <c r="F74" s="34">
        <f t="shared" si="1"/>
        <v>472</v>
      </c>
    </row>
    <row r="75" spans="1:6" ht="15.75" customHeight="1" x14ac:dyDescent="0.25">
      <c r="A75" s="33" t="s">
        <v>46</v>
      </c>
      <c r="B75" s="7" t="s">
        <v>160</v>
      </c>
      <c r="C75" s="8" t="s">
        <v>14</v>
      </c>
      <c r="D75" s="11">
        <v>8</v>
      </c>
      <c r="E75" s="9">
        <v>240</v>
      </c>
      <c r="F75" s="34">
        <f t="shared" si="1"/>
        <v>1920</v>
      </c>
    </row>
    <row r="76" spans="1:6" ht="15.75" customHeight="1" x14ac:dyDescent="0.25">
      <c r="A76" s="33" t="s">
        <v>46</v>
      </c>
      <c r="B76" s="7" t="s">
        <v>169</v>
      </c>
      <c r="C76" s="8" t="s">
        <v>14</v>
      </c>
      <c r="D76" s="11">
        <v>5</v>
      </c>
      <c r="E76" s="9">
        <v>1500</v>
      </c>
      <c r="F76" s="34">
        <f t="shared" si="1"/>
        <v>7500</v>
      </c>
    </row>
    <row r="77" spans="1:6" ht="15.75" customHeight="1" x14ac:dyDescent="0.25">
      <c r="A77" s="33" t="s">
        <v>46</v>
      </c>
      <c r="B77" s="7" t="s">
        <v>48</v>
      </c>
      <c r="C77" s="8" t="s">
        <v>14</v>
      </c>
      <c r="D77" s="11">
        <v>21</v>
      </c>
      <c r="E77" s="9">
        <f>155*1.18</f>
        <v>182.89999999999998</v>
      </c>
      <c r="F77" s="34">
        <f t="shared" si="1"/>
        <v>3840.8999999999996</v>
      </c>
    </row>
    <row r="78" spans="1:6" ht="15.75" customHeight="1" x14ac:dyDescent="0.25">
      <c r="A78" s="33" t="s">
        <v>46</v>
      </c>
      <c r="B78" s="7" t="s">
        <v>49</v>
      </c>
      <c r="C78" s="8" t="s">
        <v>14</v>
      </c>
      <c r="D78" s="11">
        <v>22</v>
      </c>
      <c r="E78" s="9">
        <v>33</v>
      </c>
      <c r="F78" s="34">
        <f t="shared" si="1"/>
        <v>726</v>
      </c>
    </row>
    <row r="79" spans="1:6" ht="15.75" customHeight="1" x14ac:dyDescent="0.25">
      <c r="A79" s="33" t="s">
        <v>46</v>
      </c>
      <c r="B79" s="7" t="s">
        <v>50</v>
      </c>
      <c r="C79" s="8" t="s">
        <v>14</v>
      </c>
      <c r="D79" s="11">
        <v>8</v>
      </c>
      <c r="E79" s="9">
        <v>226.3</v>
      </c>
      <c r="F79" s="34">
        <f t="shared" si="1"/>
        <v>1810.4</v>
      </c>
    </row>
    <row r="80" spans="1:6" ht="15.75" customHeight="1" x14ac:dyDescent="0.25">
      <c r="A80" s="33" t="s">
        <v>46</v>
      </c>
      <c r="B80" s="7" t="s">
        <v>51</v>
      </c>
      <c r="C80" s="8" t="s">
        <v>14</v>
      </c>
      <c r="D80" s="11">
        <v>2</v>
      </c>
      <c r="E80" s="9">
        <v>697</v>
      </c>
      <c r="F80" s="34">
        <f t="shared" si="1"/>
        <v>1394</v>
      </c>
    </row>
    <row r="81" spans="1:6" ht="15.75" customHeight="1" x14ac:dyDescent="0.25">
      <c r="A81" s="33" t="s">
        <v>46</v>
      </c>
      <c r="B81" s="7" t="s">
        <v>164</v>
      </c>
      <c r="C81" s="8" t="s">
        <v>14</v>
      </c>
      <c r="D81" s="11">
        <v>8</v>
      </c>
      <c r="E81" s="9">
        <v>984</v>
      </c>
      <c r="F81" s="34">
        <f t="shared" si="1"/>
        <v>7872</v>
      </c>
    </row>
    <row r="82" spans="1:6" ht="15" customHeight="1" x14ac:dyDescent="0.25">
      <c r="A82" s="33" t="s">
        <v>46</v>
      </c>
      <c r="B82" s="7" t="s">
        <v>170</v>
      </c>
      <c r="C82" s="8" t="s">
        <v>14</v>
      </c>
      <c r="D82" s="11">
        <v>2</v>
      </c>
      <c r="E82" s="9">
        <v>3600</v>
      </c>
      <c r="F82" s="34">
        <f t="shared" si="1"/>
        <v>7200</v>
      </c>
    </row>
    <row r="83" spans="1:6" ht="15" customHeight="1" x14ac:dyDescent="0.25">
      <c r="A83" s="33" t="s">
        <v>46</v>
      </c>
      <c r="B83" s="7" t="s">
        <v>162</v>
      </c>
      <c r="C83" s="8" t="s">
        <v>14</v>
      </c>
      <c r="D83" s="11">
        <v>18</v>
      </c>
      <c r="E83" s="9">
        <v>1650</v>
      </c>
      <c r="F83" s="34">
        <f t="shared" si="1"/>
        <v>29700</v>
      </c>
    </row>
    <row r="84" spans="1:6" ht="15.75" customHeight="1" x14ac:dyDescent="0.25">
      <c r="A84" s="33" t="s">
        <v>46</v>
      </c>
      <c r="B84" s="7" t="s">
        <v>146</v>
      </c>
      <c r="C84" s="8" t="s">
        <v>7</v>
      </c>
      <c r="D84" s="11">
        <v>5</v>
      </c>
      <c r="E84" s="9">
        <v>612</v>
      </c>
      <c r="F84" s="34">
        <f t="shared" si="1"/>
        <v>3060</v>
      </c>
    </row>
    <row r="85" spans="1:6" ht="15.75" customHeight="1" x14ac:dyDescent="0.25">
      <c r="A85" s="33" t="s">
        <v>46</v>
      </c>
      <c r="B85" s="7" t="s">
        <v>147</v>
      </c>
      <c r="C85" s="8" t="s">
        <v>7</v>
      </c>
      <c r="D85" s="11">
        <v>1</v>
      </c>
      <c r="E85" s="9">
        <v>264</v>
      </c>
      <c r="F85" s="34">
        <f t="shared" si="1"/>
        <v>264</v>
      </c>
    </row>
    <row r="86" spans="1:6" ht="15.75" customHeight="1" x14ac:dyDescent="0.25">
      <c r="A86" s="33" t="s">
        <v>46</v>
      </c>
      <c r="B86" s="7" t="s">
        <v>58</v>
      </c>
      <c r="C86" s="8" t="s">
        <v>7</v>
      </c>
      <c r="D86" s="11">
        <v>18</v>
      </c>
      <c r="E86" s="9">
        <f>32.54*1.18</f>
        <v>38.397199999999998</v>
      </c>
      <c r="F86" s="34">
        <f t="shared" si="1"/>
        <v>691.14959999999996</v>
      </c>
    </row>
    <row r="87" spans="1:6" ht="15.75" customHeight="1" x14ac:dyDescent="0.25">
      <c r="A87" s="33" t="s">
        <v>46</v>
      </c>
      <c r="B87" s="7" t="s">
        <v>175</v>
      </c>
      <c r="C87" s="8" t="s">
        <v>7</v>
      </c>
      <c r="D87" s="11">
        <v>19</v>
      </c>
      <c r="E87" s="9">
        <v>240.3</v>
      </c>
      <c r="F87" s="34">
        <f t="shared" si="1"/>
        <v>4565.7</v>
      </c>
    </row>
    <row r="88" spans="1:6" ht="15.75" customHeight="1" x14ac:dyDescent="0.25">
      <c r="A88" s="33" t="s">
        <v>46</v>
      </c>
      <c r="B88" s="7" t="s">
        <v>52</v>
      </c>
      <c r="C88" s="8" t="s">
        <v>7</v>
      </c>
      <c r="D88" s="11">
        <v>7</v>
      </c>
      <c r="E88" s="9">
        <f>55*1.18</f>
        <v>64.899999999999991</v>
      </c>
      <c r="F88" s="34">
        <f t="shared" si="1"/>
        <v>454.29999999999995</v>
      </c>
    </row>
    <row r="89" spans="1:6" ht="15.75" customHeight="1" x14ac:dyDescent="0.25">
      <c r="A89" s="33" t="s">
        <v>46</v>
      </c>
      <c r="B89" s="7" t="s">
        <v>53</v>
      </c>
      <c r="C89" s="8" t="s">
        <v>14</v>
      </c>
      <c r="D89" s="11">
        <v>14</v>
      </c>
      <c r="E89" s="9">
        <v>47.71</v>
      </c>
      <c r="F89" s="34">
        <f t="shared" si="1"/>
        <v>667.94</v>
      </c>
    </row>
    <row r="90" spans="1:6" ht="15.75" customHeight="1" x14ac:dyDescent="0.25">
      <c r="A90" s="33" t="s">
        <v>46</v>
      </c>
      <c r="B90" s="7" t="s">
        <v>176</v>
      </c>
      <c r="C90" s="8" t="s">
        <v>14</v>
      </c>
      <c r="D90" s="11">
        <v>16</v>
      </c>
      <c r="E90" s="9">
        <v>29.4</v>
      </c>
      <c r="F90" s="34">
        <f t="shared" si="1"/>
        <v>470.4</v>
      </c>
    </row>
    <row r="91" spans="1:6" ht="15.75" customHeight="1" x14ac:dyDescent="0.25">
      <c r="A91" s="33" t="s">
        <v>46</v>
      </c>
      <c r="B91" s="7" t="s">
        <v>54</v>
      </c>
      <c r="C91" s="8" t="s">
        <v>14</v>
      </c>
      <c r="D91" s="11">
        <v>45</v>
      </c>
      <c r="E91" s="9">
        <v>112.76</v>
      </c>
      <c r="F91" s="34">
        <f t="shared" si="1"/>
        <v>5074.2</v>
      </c>
    </row>
    <row r="92" spans="1:6" ht="15.75" customHeight="1" x14ac:dyDescent="0.25">
      <c r="A92" s="33" t="s">
        <v>46</v>
      </c>
      <c r="B92" s="7" t="s">
        <v>165</v>
      </c>
      <c r="C92" s="8" t="s">
        <v>14</v>
      </c>
      <c r="D92" s="11">
        <v>12</v>
      </c>
      <c r="E92" s="9">
        <v>3116</v>
      </c>
      <c r="F92" s="34">
        <f t="shared" si="1"/>
        <v>37392</v>
      </c>
    </row>
    <row r="93" spans="1:6" ht="15.75" customHeight="1" x14ac:dyDescent="0.25">
      <c r="A93" s="33" t="s">
        <v>46</v>
      </c>
      <c r="B93" s="7" t="s">
        <v>55</v>
      </c>
      <c r="C93" s="11" t="s">
        <v>14</v>
      </c>
      <c r="D93" s="11">
        <v>41</v>
      </c>
      <c r="E93" s="9">
        <v>36.25</v>
      </c>
      <c r="F93" s="34">
        <f t="shared" si="1"/>
        <v>1486.25</v>
      </c>
    </row>
    <row r="94" spans="1:6" ht="15.75" customHeight="1" x14ac:dyDescent="0.25">
      <c r="A94" s="33" t="s">
        <v>46</v>
      </c>
      <c r="B94" s="7" t="s">
        <v>56</v>
      </c>
      <c r="C94" s="11" t="s">
        <v>14</v>
      </c>
      <c r="D94" s="11">
        <v>7</v>
      </c>
      <c r="E94" s="9">
        <v>36.25</v>
      </c>
      <c r="F94" s="34">
        <f t="shared" si="1"/>
        <v>253.75</v>
      </c>
    </row>
    <row r="95" spans="1:6" ht="15.75" hidden="1" customHeight="1" x14ac:dyDescent="0.25">
      <c r="A95" s="33" t="s">
        <v>46</v>
      </c>
      <c r="B95" s="7" t="s">
        <v>57</v>
      </c>
      <c r="C95" s="11" t="s">
        <v>14</v>
      </c>
      <c r="D95" s="11">
        <v>36</v>
      </c>
      <c r="E95" s="9">
        <v>36.25</v>
      </c>
      <c r="F95" s="34">
        <f t="shared" si="1"/>
        <v>1305</v>
      </c>
    </row>
    <row r="96" spans="1:6" ht="15.75" customHeight="1" x14ac:dyDescent="0.25">
      <c r="A96" s="33" t="s">
        <v>46</v>
      </c>
      <c r="B96" s="7" t="s">
        <v>129</v>
      </c>
      <c r="C96" s="11" t="s">
        <v>14</v>
      </c>
      <c r="D96" s="11">
        <v>1</v>
      </c>
      <c r="E96" s="9">
        <v>175</v>
      </c>
      <c r="F96" s="34">
        <f t="shared" si="1"/>
        <v>175</v>
      </c>
    </row>
    <row r="97" spans="1:6" ht="15.75" customHeight="1" x14ac:dyDescent="0.25">
      <c r="A97" s="33" t="s">
        <v>46</v>
      </c>
      <c r="B97" s="7" t="s">
        <v>130</v>
      </c>
      <c r="C97" s="8" t="s">
        <v>7</v>
      </c>
      <c r="D97" s="11">
        <v>0</v>
      </c>
      <c r="E97" s="9">
        <f>360*1.18</f>
        <v>424.79999999999995</v>
      </c>
      <c r="F97" s="34">
        <f t="shared" si="1"/>
        <v>0</v>
      </c>
    </row>
    <row r="98" spans="1:6" ht="15.75" customHeight="1" x14ac:dyDescent="0.25">
      <c r="A98" s="33" t="s">
        <v>46</v>
      </c>
      <c r="B98" s="7" t="s">
        <v>59</v>
      </c>
      <c r="C98" s="8" t="s">
        <v>14</v>
      </c>
      <c r="D98" s="11">
        <v>22</v>
      </c>
      <c r="E98" s="9">
        <v>123.78</v>
      </c>
      <c r="F98" s="34">
        <f t="shared" si="1"/>
        <v>2723.16</v>
      </c>
    </row>
    <row r="99" spans="1:6" ht="15.75" customHeight="1" x14ac:dyDescent="0.25">
      <c r="A99" s="33" t="s">
        <v>46</v>
      </c>
      <c r="B99" s="7" t="s">
        <v>60</v>
      </c>
      <c r="C99" s="8" t="s">
        <v>61</v>
      </c>
      <c r="D99" s="11">
        <v>17</v>
      </c>
      <c r="E99" s="9">
        <v>450</v>
      </c>
      <c r="F99" s="34">
        <f t="shared" si="1"/>
        <v>7650</v>
      </c>
    </row>
    <row r="100" spans="1:6" ht="15.75" hidden="1" customHeight="1" x14ac:dyDescent="0.25">
      <c r="A100" s="33" t="s">
        <v>46</v>
      </c>
      <c r="B100" s="7" t="s">
        <v>62</v>
      </c>
      <c r="C100" s="8" t="s">
        <v>7</v>
      </c>
      <c r="D100" s="11">
        <v>7</v>
      </c>
      <c r="E100" s="9">
        <v>175</v>
      </c>
      <c r="F100" s="34">
        <f t="shared" si="1"/>
        <v>1225</v>
      </c>
    </row>
    <row r="101" spans="1:6" ht="15.75" customHeight="1" x14ac:dyDescent="0.25">
      <c r="A101" s="33" t="s">
        <v>46</v>
      </c>
      <c r="B101" s="7" t="s">
        <v>177</v>
      </c>
      <c r="C101" s="8" t="s">
        <v>14</v>
      </c>
      <c r="D101" s="11">
        <v>2</v>
      </c>
      <c r="E101" s="9">
        <v>12.9</v>
      </c>
      <c r="F101" s="34">
        <f t="shared" si="1"/>
        <v>25.8</v>
      </c>
    </row>
    <row r="102" spans="1:6" ht="15.75" customHeight="1" x14ac:dyDescent="0.25">
      <c r="A102" s="33" t="s">
        <v>46</v>
      </c>
      <c r="B102" s="7" t="s">
        <v>178</v>
      </c>
      <c r="C102" s="8" t="s">
        <v>14</v>
      </c>
      <c r="D102" s="11">
        <v>0</v>
      </c>
      <c r="E102" s="9">
        <v>15</v>
      </c>
      <c r="F102" s="34">
        <f t="shared" si="1"/>
        <v>0</v>
      </c>
    </row>
    <row r="103" spans="1:6" ht="15.75" customHeight="1" x14ac:dyDescent="0.25">
      <c r="A103" s="33" t="s">
        <v>46</v>
      </c>
      <c r="B103" s="7" t="s">
        <v>159</v>
      </c>
      <c r="C103" s="8" t="s">
        <v>14</v>
      </c>
      <c r="D103" s="11">
        <v>100</v>
      </c>
      <c r="E103" s="9">
        <v>49.2</v>
      </c>
      <c r="F103" s="34">
        <f t="shared" si="1"/>
        <v>4920</v>
      </c>
    </row>
    <row r="104" spans="1:6" ht="15.75" customHeight="1" x14ac:dyDescent="0.25">
      <c r="A104" s="33" t="s">
        <v>46</v>
      </c>
      <c r="B104" s="7" t="s">
        <v>63</v>
      </c>
      <c r="C104" s="8" t="s">
        <v>14</v>
      </c>
      <c r="D104" s="11">
        <v>2</v>
      </c>
      <c r="E104" s="9">
        <v>325</v>
      </c>
      <c r="F104" s="34">
        <f t="shared" si="1"/>
        <v>650</v>
      </c>
    </row>
    <row r="105" spans="1:6" ht="15.75" customHeight="1" x14ac:dyDescent="0.25">
      <c r="A105" s="33" t="s">
        <v>46</v>
      </c>
      <c r="B105" s="7" t="s">
        <v>131</v>
      </c>
      <c r="C105" s="8" t="s">
        <v>64</v>
      </c>
      <c r="D105" s="11">
        <v>2</v>
      </c>
      <c r="E105" s="9">
        <f>800*1.18</f>
        <v>944</v>
      </c>
      <c r="F105" s="34">
        <f t="shared" si="1"/>
        <v>1888</v>
      </c>
    </row>
    <row r="106" spans="1:6" ht="15.75" customHeight="1" x14ac:dyDescent="0.25">
      <c r="A106" s="33" t="s">
        <v>46</v>
      </c>
      <c r="B106" s="7" t="s">
        <v>65</v>
      </c>
      <c r="C106" s="8" t="s">
        <v>14</v>
      </c>
      <c r="D106" s="11">
        <v>1</v>
      </c>
      <c r="E106" s="9">
        <v>290</v>
      </c>
      <c r="F106" s="34">
        <f t="shared" si="1"/>
        <v>290</v>
      </c>
    </row>
    <row r="107" spans="1:6" ht="15.75" customHeight="1" x14ac:dyDescent="0.25">
      <c r="A107" s="33" t="s">
        <v>46</v>
      </c>
      <c r="B107" s="7" t="s">
        <v>66</v>
      </c>
      <c r="C107" s="8" t="s">
        <v>7</v>
      </c>
      <c r="D107" s="11">
        <v>16</v>
      </c>
      <c r="E107" s="9">
        <v>115.1</v>
      </c>
      <c r="F107" s="34">
        <f t="shared" si="1"/>
        <v>1841.6</v>
      </c>
    </row>
    <row r="108" spans="1:6" ht="15.75" customHeight="1" x14ac:dyDescent="0.25">
      <c r="A108" s="33" t="s">
        <v>46</v>
      </c>
      <c r="B108" s="7" t="s">
        <v>161</v>
      </c>
      <c r="C108" s="8" t="s">
        <v>14</v>
      </c>
      <c r="D108" s="11">
        <v>10</v>
      </c>
      <c r="E108" s="9">
        <v>670</v>
      </c>
      <c r="F108" s="34">
        <f t="shared" si="1"/>
        <v>6700</v>
      </c>
    </row>
    <row r="109" spans="1:6" ht="15.75" customHeight="1" x14ac:dyDescent="0.25">
      <c r="A109" s="33" t="s">
        <v>46</v>
      </c>
      <c r="B109" s="7" t="s">
        <v>132</v>
      </c>
      <c r="C109" s="8" t="s">
        <v>7</v>
      </c>
      <c r="D109" s="11">
        <v>23</v>
      </c>
      <c r="E109" s="9">
        <f>126.3994*1.18</f>
        <v>149.15129199999998</v>
      </c>
      <c r="F109" s="34">
        <f t="shared" si="1"/>
        <v>3430.4797159999998</v>
      </c>
    </row>
    <row r="110" spans="1:6" ht="15.75" customHeight="1" x14ac:dyDescent="0.25">
      <c r="A110" s="33" t="s">
        <v>46</v>
      </c>
      <c r="B110" s="7" t="s">
        <v>133</v>
      </c>
      <c r="C110" s="8" t="s">
        <v>14</v>
      </c>
      <c r="D110" s="11">
        <v>7</v>
      </c>
      <c r="E110" s="9">
        <v>303.95999999999998</v>
      </c>
      <c r="F110" s="34">
        <f t="shared" si="1"/>
        <v>2127.7199999999998</v>
      </c>
    </row>
    <row r="111" spans="1:6" ht="15.75" customHeight="1" x14ac:dyDescent="0.25">
      <c r="A111" s="31" t="s">
        <v>46</v>
      </c>
      <c r="B111" s="19" t="s">
        <v>134</v>
      </c>
      <c r="C111" s="20" t="s">
        <v>14</v>
      </c>
      <c r="D111" s="21">
        <v>7</v>
      </c>
      <c r="E111" s="22">
        <v>228.8</v>
      </c>
      <c r="F111" s="32">
        <f t="shared" si="1"/>
        <v>1601.6000000000001</v>
      </c>
    </row>
    <row r="112" spans="1:6" ht="15.75" customHeight="1" x14ac:dyDescent="0.25">
      <c r="A112" s="33" t="s">
        <v>46</v>
      </c>
      <c r="B112" s="7" t="s">
        <v>67</v>
      </c>
      <c r="C112" s="8" t="s">
        <v>7</v>
      </c>
      <c r="D112" s="11">
        <v>42</v>
      </c>
      <c r="E112" s="9">
        <f>126.3994*1.18</f>
        <v>149.15129199999998</v>
      </c>
      <c r="F112" s="34">
        <f t="shared" si="1"/>
        <v>6264.3542639999996</v>
      </c>
    </row>
    <row r="113" spans="1:6" ht="15.75" customHeight="1" x14ac:dyDescent="0.25">
      <c r="A113" s="33" t="s">
        <v>46</v>
      </c>
      <c r="B113" s="7" t="s">
        <v>68</v>
      </c>
      <c r="C113" s="8" t="s">
        <v>14</v>
      </c>
      <c r="D113" s="11">
        <v>1038</v>
      </c>
      <c r="E113" s="9">
        <v>15.93</v>
      </c>
      <c r="F113" s="34">
        <f t="shared" si="1"/>
        <v>16535.34</v>
      </c>
    </row>
    <row r="114" spans="1:6" ht="15.75" customHeight="1" x14ac:dyDescent="0.25">
      <c r="A114" s="33" t="s">
        <v>46</v>
      </c>
      <c r="B114" s="7" t="s">
        <v>69</v>
      </c>
      <c r="C114" s="8" t="s">
        <v>14</v>
      </c>
      <c r="D114" s="11">
        <v>164</v>
      </c>
      <c r="E114" s="9">
        <v>70.89</v>
      </c>
      <c r="F114" s="34">
        <f t="shared" si="1"/>
        <v>11625.960000000001</v>
      </c>
    </row>
    <row r="115" spans="1:6" ht="15.75" customHeight="1" x14ac:dyDescent="0.25">
      <c r="A115" s="33" t="s">
        <v>46</v>
      </c>
      <c r="B115" s="7" t="s">
        <v>70</v>
      </c>
      <c r="C115" s="8" t="s">
        <v>14</v>
      </c>
      <c r="D115" s="11">
        <v>10</v>
      </c>
      <c r="E115" s="9">
        <f>29.92*1.18</f>
        <v>35.305599999999998</v>
      </c>
      <c r="F115" s="34">
        <f t="shared" si="1"/>
        <v>353.05599999999998</v>
      </c>
    </row>
    <row r="116" spans="1:6" ht="15.75" customHeight="1" x14ac:dyDescent="0.25">
      <c r="A116" s="33" t="s">
        <v>46</v>
      </c>
      <c r="B116" s="7" t="s">
        <v>71</v>
      </c>
      <c r="C116" s="8" t="s">
        <v>14</v>
      </c>
      <c r="D116" s="11">
        <v>78</v>
      </c>
      <c r="E116" s="9">
        <f>34.915*1.18</f>
        <v>41.1997</v>
      </c>
      <c r="F116" s="34">
        <f t="shared" si="1"/>
        <v>3213.5765999999999</v>
      </c>
    </row>
    <row r="117" spans="1:6" ht="15.75" customHeight="1" x14ac:dyDescent="0.25">
      <c r="A117" s="33" t="s">
        <v>46</v>
      </c>
      <c r="B117" s="7" t="s">
        <v>72</v>
      </c>
      <c r="C117" s="8" t="s">
        <v>14</v>
      </c>
      <c r="D117" s="11">
        <v>31</v>
      </c>
      <c r="E117" s="9">
        <v>41.3</v>
      </c>
      <c r="F117" s="34">
        <f t="shared" si="1"/>
        <v>1280.3</v>
      </c>
    </row>
    <row r="118" spans="1:6" ht="15.75" customHeight="1" x14ac:dyDescent="0.25">
      <c r="A118" s="33" t="s">
        <v>46</v>
      </c>
      <c r="B118" s="7" t="s">
        <v>73</v>
      </c>
      <c r="C118" s="8" t="s">
        <v>14</v>
      </c>
      <c r="D118" s="11">
        <v>20</v>
      </c>
      <c r="E118" s="9">
        <v>19.5</v>
      </c>
      <c r="F118" s="34">
        <f t="shared" si="1"/>
        <v>390</v>
      </c>
    </row>
    <row r="119" spans="1:6" ht="15.75" customHeight="1" x14ac:dyDescent="0.25">
      <c r="A119" s="33" t="s">
        <v>46</v>
      </c>
      <c r="B119" s="7" t="s">
        <v>74</v>
      </c>
      <c r="C119" s="8" t="s">
        <v>14</v>
      </c>
      <c r="D119" s="11">
        <v>33</v>
      </c>
      <c r="E119" s="9">
        <v>41.3</v>
      </c>
      <c r="F119" s="34">
        <f t="shared" si="1"/>
        <v>1362.8999999999999</v>
      </c>
    </row>
    <row r="120" spans="1:6" ht="15.75" customHeight="1" x14ac:dyDescent="0.25">
      <c r="A120" s="31" t="s">
        <v>46</v>
      </c>
      <c r="B120" s="19" t="s">
        <v>149</v>
      </c>
      <c r="C120" s="20" t="s">
        <v>14</v>
      </c>
      <c r="D120" s="21">
        <v>44</v>
      </c>
      <c r="E120" s="22">
        <f>35*1.18</f>
        <v>41.3</v>
      </c>
      <c r="F120" s="32">
        <f t="shared" si="1"/>
        <v>1817.1999999999998</v>
      </c>
    </row>
    <row r="121" spans="1:6" ht="15.75" customHeight="1" x14ac:dyDescent="0.25">
      <c r="A121" s="33" t="s">
        <v>46</v>
      </c>
      <c r="B121" s="7" t="s">
        <v>75</v>
      </c>
      <c r="C121" s="8" t="s">
        <v>14</v>
      </c>
      <c r="D121" s="11">
        <v>48</v>
      </c>
      <c r="E121" s="9">
        <f>35*1.18</f>
        <v>41.3</v>
      </c>
      <c r="F121" s="34">
        <f t="shared" si="1"/>
        <v>1982.3999999999999</v>
      </c>
    </row>
    <row r="122" spans="1:6" ht="15.75" customHeight="1" x14ac:dyDescent="0.25">
      <c r="A122" s="33" t="s">
        <v>46</v>
      </c>
      <c r="B122" s="7" t="s">
        <v>76</v>
      </c>
      <c r="C122" s="8" t="s">
        <v>14</v>
      </c>
      <c r="D122" s="11">
        <v>40</v>
      </c>
      <c r="E122" s="9">
        <f>35*1.18</f>
        <v>41.3</v>
      </c>
      <c r="F122" s="34">
        <f t="shared" si="1"/>
        <v>1652</v>
      </c>
    </row>
    <row r="123" spans="1:6" ht="15.75" customHeight="1" x14ac:dyDescent="0.25">
      <c r="A123" s="33" t="s">
        <v>46</v>
      </c>
      <c r="B123" s="7" t="s">
        <v>77</v>
      </c>
      <c r="C123" s="8" t="s">
        <v>14</v>
      </c>
      <c r="D123" s="11">
        <v>37</v>
      </c>
      <c r="E123" s="9">
        <f>35*1.18</f>
        <v>41.3</v>
      </c>
      <c r="F123" s="34">
        <f t="shared" si="1"/>
        <v>1528.1</v>
      </c>
    </row>
    <row r="124" spans="1:6" ht="15.75" customHeight="1" x14ac:dyDescent="0.25">
      <c r="A124" s="31" t="s">
        <v>46</v>
      </c>
      <c r="B124" s="19" t="s">
        <v>192</v>
      </c>
      <c r="C124" s="20" t="s">
        <v>14</v>
      </c>
      <c r="D124" s="21">
        <v>1</v>
      </c>
      <c r="E124" s="22">
        <v>250</v>
      </c>
      <c r="F124" s="32">
        <f t="shared" si="1"/>
        <v>250</v>
      </c>
    </row>
    <row r="125" spans="1:6" ht="15.75" customHeight="1" x14ac:dyDescent="0.25">
      <c r="A125" s="31" t="s">
        <v>46</v>
      </c>
      <c r="B125" s="19" t="s">
        <v>90</v>
      </c>
      <c r="C125" s="20" t="s">
        <v>14</v>
      </c>
      <c r="D125" s="21">
        <v>118</v>
      </c>
      <c r="E125" s="22">
        <v>22</v>
      </c>
      <c r="F125" s="32">
        <f t="shared" si="1"/>
        <v>2596</v>
      </c>
    </row>
    <row r="126" spans="1:6" ht="15.75" customHeight="1" x14ac:dyDescent="0.25">
      <c r="A126" s="33" t="s">
        <v>46</v>
      </c>
      <c r="B126" s="7" t="s">
        <v>79</v>
      </c>
      <c r="C126" s="8" t="s">
        <v>7</v>
      </c>
      <c r="D126" s="11">
        <v>2</v>
      </c>
      <c r="E126" s="9">
        <v>660.8</v>
      </c>
      <c r="F126" s="34">
        <f t="shared" si="1"/>
        <v>1321.6</v>
      </c>
    </row>
    <row r="127" spans="1:6" ht="15.75" customHeight="1" x14ac:dyDescent="0.25">
      <c r="A127" s="33" t="s">
        <v>46</v>
      </c>
      <c r="B127" s="7" t="s">
        <v>80</v>
      </c>
      <c r="C127" s="8" t="s">
        <v>14</v>
      </c>
      <c r="D127" s="11">
        <v>4</v>
      </c>
      <c r="E127" s="9">
        <v>78.900000000000006</v>
      </c>
      <c r="F127" s="34">
        <f t="shared" si="1"/>
        <v>315.60000000000002</v>
      </c>
    </row>
    <row r="128" spans="1:6" ht="15" customHeight="1" x14ac:dyDescent="0.25">
      <c r="A128" s="33" t="s">
        <v>46</v>
      </c>
      <c r="B128" s="7" t="s">
        <v>81</v>
      </c>
      <c r="C128" s="8" t="s">
        <v>14</v>
      </c>
      <c r="D128" s="11">
        <v>6</v>
      </c>
      <c r="E128" s="9">
        <f>140*1.18</f>
        <v>165.2</v>
      </c>
      <c r="F128" s="34">
        <f t="shared" si="1"/>
        <v>991.19999999999993</v>
      </c>
    </row>
    <row r="129" spans="1:7" ht="15.75" customHeight="1" x14ac:dyDescent="0.25">
      <c r="A129" s="33" t="s">
        <v>46</v>
      </c>
      <c r="B129" s="7" t="s">
        <v>82</v>
      </c>
      <c r="C129" s="8" t="s">
        <v>14</v>
      </c>
      <c r="D129" s="11">
        <v>13</v>
      </c>
      <c r="E129" s="9">
        <v>234</v>
      </c>
      <c r="F129" s="34">
        <f t="shared" si="1"/>
        <v>3042</v>
      </c>
    </row>
    <row r="130" spans="1:7" ht="15.75" customHeight="1" x14ac:dyDescent="0.25">
      <c r="A130" s="33" t="s">
        <v>46</v>
      </c>
      <c r="B130" s="7" t="s">
        <v>83</v>
      </c>
      <c r="C130" s="8" t="s">
        <v>14</v>
      </c>
      <c r="D130" s="11">
        <v>11</v>
      </c>
      <c r="E130" s="9">
        <v>673.8</v>
      </c>
      <c r="F130" s="34">
        <f t="shared" si="1"/>
        <v>7411.7999999999993</v>
      </c>
    </row>
    <row r="131" spans="1:7" ht="15.75" customHeight="1" x14ac:dyDescent="0.25">
      <c r="A131" s="31" t="s">
        <v>46</v>
      </c>
      <c r="B131" s="19" t="s">
        <v>84</v>
      </c>
      <c r="C131" s="20" t="s">
        <v>14</v>
      </c>
      <c r="D131" s="21">
        <v>8</v>
      </c>
      <c r="E131" s="22">
        <v>480</v>
      </c>
      <c r="F131" s="32">
        <f t="shared" si="1"/>
        <v>3840</v>
      </c>
    </row>
    <row r="132" spans="1:7" ht="15.75" customHeight="1" x14ac:dyDescent="0.25">
      <c r="A132" s="33" t="s">
        <v>46</v>
      </c>
      <c r="B132" s="7" t="s">
        <v>85</v>
      </c>
      <c r="C132" s="8" t="s">
        <v>19</v>
      </c>
      <c r="D132" s="11">
        <v>9</v>
      </c>
      <c r="E132" s="9">
        <v>240</v>
      </c>
      <c r="F132" s="34">
        <f t="shared" si="1"/>
        <v>2160</v>
      </c>
    </row>
    <row r="133" spans="1:7" ht="15.75" customHeight="1" x14ac:dyDescent="0.25">
      <c r="A133" s="31" t="s">
        <v>46</v>
      </c>
      <c r="B133" s="19" t="s">
        <v>86</v>
      </c>
      <c r="C133" s="20" t="s">
        <v>14</v>
      </c>
      <c r="D133" s="21">
        <v>22</v>
      </c>
      <c r="E133" s="22">
        <f>225*1.18</f>
        <v>265.5</v>
      </c>
      <c r="F133" s="32">
        <f t="shared" si="1"/>
        <v>5841</v>
      </c>
    </row>
    <row r="134" spans="1:7" ht="15.75" customHeight="1" x14ac:dyDescent="0.25">
      <c r="A134" s="31" t="s">
        <v>46</v>
      </c>
      <c r="B134" s="19" t="s">
        <v>87</v>
      </c>
      <c r="C134" s="20" t="s">
        <v>88</v>
      </c>
      <c r="D134" s="21">
        <v>200</v>
      </c>
      <c r="E134" s="22">
        <f>39.406*1.18</f>
        <v>46.499079999999999</v>
      </c>
      <c r="F134" s="32">
        <f t="shared" si="1"/>
        <v>9299.8160000000007</v>
      </c>
    </row>
    <row r="135" spans="1:7" ht="15.75" customHeight="1" x14ac:dyDescent="0.25">
      <c r="A135" s="33" t="s">
        <v>46</v>
      </c>
      <c r="B135" s="7" t="s">
        <v>89</v>
      </c>
      <c r="C135" s="8" t="s">
        <v>14</v>
      </c>
      <c r="D135" s="11">
        <v>2</v>
      </c>
      <c r="E135" s="9">
        <v>13.85</v>
      </c>
      <c r="F135" s="34">
        <f t="shared" ref="F135:F166" si="2">+E135*D135</f>
        <v>27.7</v>
      </c>
    </row>
    <row r="136" spans="1:7" ht="15.75" customHeight="1" x14ac:dyDescent="0.25">
      <c r="A136" s="33" t="s">
        <v>46</v>
      </c>
      <c r="B136" s="7" t="s">
        <v>90</v>
      </c>
      <c r="C136" s="8" t="s">
        <v>14</v>
      </c>
      <c r="D136" s="11">
        <v>108</v>
      </c>
      <c r="E136" s="9">
        <v>22</v>
      </c>
      <c r="F136" s="34">
        <f t="shared" si="2"/>
        <v>2376</v>
      </c>
    </row>
    <row r="137" spans="1:7" ht="15.75" customHeight="1" x14ac:dyDescent="0.25">
      <c r="A137" s="33" t="s">
        <v>46</v>
      </c>
      <c r="B137" s="7" t="s">
        <v>91</v>
      </c>
      <c r="C137" s="8" t="s">
        <v>14</v>
      </c>
      <c r="D137" s="11">
        <v>3</v>
      </c>
      <c r="E137" s="9">
        <v>65</v>
      </c>
      <c r="F137" s="34">
        <f t="shared" si="2"/>
        <v>195</v>
      </c>
    </row>
    <row r="138" spans="1:7" ht="15.75" customHeight="1" x14ac:dyDescent="0.25">
      <c r="A138" s="33" t="s">
        <v>46</v>
      </c>
      <c r="B138" s="7" t="s">
        <v>92</v>
      </c>
      <c r="C138" s="8" t="s">
        <v>14</v>
      </c>
      <c r="D138" s="11">
        <v>3</v>
      </c>
      <c r="E138" s="9">
        <v>1195</v>
      </c>
      <c r="F138" s="34">
        <f t="shared" si="2"/>
        <v>3585</v>
      </c>
    </row>
    <row r="139" spans="1:7" ht="15.75" customHeight="1" x14ac:dyDescent="0.25">
      <c r="A139" s="33" t="s">
        <v>46</v>
      </c>
      <c r="B139" s="7" t="s">
        <v>93</v>
      </c>
      <c r="C139" s="8" t="s">
        <v>14</v>
      </c>
      <c r="D139" s="11">
        <v>24</v>
      </c>
      <c r="E139" s="9">
        <v>1.71</v>
      </c>
      <c r="F139" s="34">
        <f t="shared" si="2"/>
        <v>41.04</v>
      </c>
    </row>
    <row r="140" spans="1:7" ht="15.75" customHeight="1" x14ac:dyDescent="0.25">
      <c r="A140" s="33" t="s">
        <v>46</v>
      </c>
      <c r="B140" s="7" t="s">
        <v>94</v>
      </c>
      <c r="C140" s="8" t="s">
        <v>14</v>
      </c>
      <c r="D140" s="11">
        <v>2</v>
      </c>
      <c r="E140" s="9">
        <f>90.55*1.18</f>
        <v>106.84899999999999</v>
      </c>
      <c r="F140" s="34">
        <f t="shared" si="2"/>
        <v>213.69799999999998</v>
      </c>
    </row>
    <row r="141" spans="1:7" ht="15.75" customHeight="1" x14ac:dyDescent="0.25">
      <c r="A141" s="33" t="s">
        <v>46</v>
      </c>
      <c r="B141" s="7" t="s">
        <v>95</v>
      </c>
      <c r="C141" s="8" t="s">
        <v>14</v>
      </c>
      <c r="D141" s="11">
        <v>17</v>
      </c>
      <c r="E141" s="9">
        <f>120*1.18</f>
        <v>141.6</v>
      </c>
      <c r="F141" s="34">
        <f t="shared" si="2"/>
        <v>2407.1999999999998</v>
      </c>
      <c r="G141" s="10"/>
    </row>
    <row r="142" spans="1:7" ht="15.75" customHeight="1" x14ac:dyDescent="0.25">
      <c r="A142" s="33" t="s">
        <v>46</v>
      </c>
      <c r="B142" s="7" t="s">
        <v>96</v>
      </c>
      <c r="C142" s="8" t="s">
        <v>14</v>
      </c>
      <c r="D142" s="11">
        <v>4</v>
      </c>
      <c r="E142" s="9">
        <v>250</v>
      </c>
      <c r="F142" s="34">
        <f t="shared" si="2"/>
        <v>1000</v>
      </c>
      <c r="G142" s="10"/>
    </row>
    <row r="143" spans="1:7" x14ac:dyDescent="0.25">
      <c r="A143" s="31" t="s">
        <v>46</v>
      </c>
      <c r="B143" s="19" t="s">
        <v>135</v>
      </c>
      <c r="C143" s="20" t="s">
        <v>14</v>
      </c>
      <c r="D143" s="21">
        <v>10</v>
      </c>
      <c r="E143" s="22">
        <v>1064</v>
      </c>
      <c r="F143" s="32">
        <f t="shared" si="2"/>
        <v>10640</v>
      </c>
      <c r="G143" s="10"/>
    </row>
    <row r="144" spans="1:7" x14ac:dyDescent="0.25">
      <c r="A144" s="33" t="s">
        <v>151</v>
      </c>
      <c r="B144" s="7" t="s">
        <v>78</v>
      </c>
      <c r="C144" s="8" t="s">
        <v>14</v>
      </c>
      <c r="D144" s="11">
        <v>1</v>
      </c>
      <c r="E144" s="9">
        <v>250</v>
      </c>
      <c r="F144" s="34">
        <f t="shared" si="2"/>
        <v>250</v>
      </c>
      <c r="G144" s="10"/>
    </row>
    <row r="145" spans="1:7" x14ac:dyDescent="0.25">
      <c r="A145" s="33" t="s">
        <v>46</v>
      </c>
      <c r="B145" s="7" t="s">
        <v>97</v>
      </c>
      <c r="C145" s="8" t="s">
        <v>14</v>
      </c>
      <c r="D145" s="11">
        <v>11</v>
      </c>
      <c r="E145" s="9">
        <v>99</v>
      </c>
      <c r="F145" s="34">
        <f t="shared" si="2"/>
        <v>1089</v>
      </c>
      <c r="G145" s="10"/>
    </row>
    <row r="146" spans="1:7" x14ac:dyDescent="0.25">
      <c r="A146" s="33" t="s">
        <v>46</v>
      </c>
      <c r="B146" s="7" t="s">
        <v>98</v>
      </c>
      <c r="C146" s="8" t="s">
        <v>14</v>
      </c>
      <c r="D146" s="11">
        <v>8</v>
      </c>
      <c r="E146" s="9">
        <v>190</v>
      </c>
      <c r="F146" s="34">
        <f t="shared" si="2"/>
        <v>1520</v>
      </c>
    </row>
    <row r="147" spans="1:7" ht="15" customHeight="1" x14ac:dyDescent="0.25">
      <c r="A147" s="33" t="s">
        <v>46</v>
      </c>
      <c r="B147" s="7" t="s">
        <v>100</v>
      </c>
      <c r="C147" s="8" t="s">
        <v>14</v>
      </c>
      <c r="D147" s="11">
        <v>10</v>
      </c>
      <c r="E147" s="9">
        <v>488.2</v>
      </c>
      <c r="F147" s="34">
        <f t="shared" si="2"/>
        <v>4882</v>
      </c>
    </row>
    <row r="148" spans="1:7" ht="15" customHeight="1" x14ac:dyDescent="0.25">
      <c r="A148" s="33" t="s">
        <v>46</v>
      </c>
      <c r="B148" s="7" t="s">
        <v>168</v>
      </c>
      <c r="C148" s="8" t="s">
        <v>14</v>
      </c>
      <c r="D148" s="11">
        <v>1</v>
      </c>
      <c r="E148" s="9">
        <v>4500</v>
      </c>
      <c r="F148" s="34">
        <f t="shared" si="2"/>
        <v>4500</v>
      </c>
    </row>
    <row r="149" spans="1:7" x14ac:dyDescent="0.25">
      <c r="A149" s="33" t="s">
        <v>46</v>
      </c>
      <c r="B149" s="7" t="s">
        <v>136</v>
      </c>
      <c r="C149" s="8" t="s">
        <v>14</v>
      </c>
      <c r="D149" s="11">
        <v>1</v>
      </c>
      <c r="E149" s="9">
        <v>1450</v>
      </c>
      <c r="F149" s="34">
        <f t="shared" si="2"/>
        <v>1450</v>
      </c>
    </row>
    <row r="150" spans="1:7" x14ac:dyDescent="0.25">
      <c r="A150" s="33" t="s">
        <v>46</v>
      </c>
      <c r="B150" s="7" t="s">
        <v>137</v>
      </c>
      <c r="C150" s="8" t="s">
        <v>7</v>
      </c>
      <c r="D150" s="11">
        <v>9</v>
      </c>
      <c r="E150" s="9">
        <v>71</v>
      </c>
      <c r="F150" s="34">
        <f t="shared" si="2"/>
        <v>639</v>
      </c>
    </row>
    <row r="151" spans="1:7" x14ac:dyDescent="0.25">
      <c r="A151" s="33" t="s">
        <v>46</v>
      </c>
      <c r="B151" s="7" t="s">
        <v>138</v>
      </c>
      <c r="C151" s="8" t="s">
        <v>14</v>
      </c>
      <c r="D151" s="11">
        <v>2</v>
      </c>
      <c r="E151" s="9">
        <v>910</v>
      </c>
      <c r="F151" s="34">
        <f t="shared" si="2"/>
        <v>1820</v>
      </c>
    </row>
    <row r="152" spans="1:7" x14ac:dyDescent="0.25">
      <c r="A152" s="33" t="s">
        <v>46</v>
      </c>
      <c r="B152" s="7" t="s">
        <v>139</v>
      </c>
      <c r="C152" s="8" t="s">
        <v>14</v>
      </c>
      <c r="D152" s="11">
        <v>3</v>
      </c>
      <c r="E152" s="9">
        <v>821</v>
      </c>
      <c r="F152" s="34">
        <f t="shared" si="2"/>
        <v>2463</v>
      </c>
    </row>
    <row r="153" spans="1:7" x14ac:dyDescent="0.25">
      <c r="A153" s="33" t="s">
        <v>46</v>
      </c>
      <c r="B153" s="7" t="s">
        <v>140</v>
      </c>
      <c r="C153" s="8" t="s">
        <v>14</v>
      </c>
      <c r="D153" s="11">
        <v>5</v>
      </c>
      <c r="E153" s="9">
        <v>910</v>
      </c>
      <c r="F153" s="34">
        <f t="shared" si="2"/>
        <v>4550</v>
      </c>
    </row>
    <row r="154" spans="1:7" ht="15" customHeight="1" x14ac:dyDescent="0.25">
      <c r="A154" s="33" t="s">
        <v>46</v>
      </c>
      <c r="B154" s="7" t="s">
        <v>141</v>
      </c>
      <c r="C154" s="8" t="s">
        <v>14</v>
      </c>
      <c r="D154" s="11">
        <v>3</v>
      </c>
      <c r="E154" s="9">
        <v>821</v>
      </c>
      <c r="F154" s="34">
        <f t="shared" si="2"/>
        <v>2463</v>
      </c>
    </row>
    <row r="155" spans="1:7" ht="15" customHeight="1" x14ac:dyDescent="0.25">
      <c r="A155" s="33" t="s">
        <v>46</v>
      </c>
      <c r="B155" s="7" t="s">
        <v>142</v>
      </c>
      <c r="C155" s="8" t="s">
        <v>14</v>
      </c>
      <c r="D155" s="11">
        <v>4</v>
      </c>
      <c r="E155" s="9">
        <v>910</v>
      </c>
      <c r="F155" s="34">
        <f t="shared" si="2"/>
        <v>3640</v>
      </c>
    </row>
    <row r="156" spans="1:7" x14ac:dyDescent="0.25">
      <c r="A156" s="33" t="s">
        <v>46</v>
      </c>
      <c r="B156" s="7" t="s">
        <v>143</v>
      </c>
      <c r="C156" s="8" t="s">
        <v>14</v>
      </c>
      <c r="D156" s="11">
        <v>3</v>
      </c>
      <c r="E156" s="9">
        <v>821</v>
      </c>
      <c r="F156" s="34">
        <f t="shared" si="2"/>
        <v>2463</v>
      </c>
    </row>
    <row r="157" spans="1:7" ht="15" customHeight="1" x14ac:dyDescent="0.25">
      <c r="A157" s="33" t="s">
        <v>46</v>
      </c>
      <c r="B157" s="7" t="s">
        <v>144</v>
      </c>
      <c r="C157" s="8" t="s">
        <v>14</v>
      </c>
      <c r="D157" s="11">
        <v>3</v>
      </c>
      <c r="E157" s="9">
        <v>910</v>
      </c>
      <c r="F157" s="34">
        <f t="shared" si="2"/>
        <v>2730</v>
      </c>
    </row>
    <row r="158" spans="1:7" ht="15" customHeight="1" x14ac:dyDescent="0.25">
      <c r="A158" s="33" t="s">
        <v>46</v>
      </c>
      <c r="B158" s="7" t="s">
        <v>145</v>
      </c>
      <c r="C158" s="8" t="s">
        <v>14</v>
      </c>
      <c r="D158" s="11">
        <v>3</v>
      </c>
      <c r="E158" s="9">
        <v>821</v>
      </c>
      <c r="F158" s="34">
        <f t="shared" si="2"/>
        <v>2463</v>
      </c>
    </row>
    <row r="159" spans="1:7" ht="15" customHeight="1" x14ac:dyDescent="0.25">
      <c r="A159" s="33" t="s">
        <v>46</v>
      </c>
      <c r="B159" s="7" t="s">
        <v>99</v>
      </c>
      <c r="C159" s="8" t="s">
        <v>14</v>
      </c>
      <c r="D159" s="11">
        <v>17</v>
      </c>
      <c r="E159" s="9">
        <v>571</v>
      </c>
      <c r="F159" s="34">
        <f t="shared" si="2"/>
        <v>9707</v>
      </c>
    </row>
    <row r="160" spans="1:7" ht="15" customHeight="1" x14ac:dyDescent="0.25">
      <c r="A160" s="33" t="s">
        <v>46</v>
      </c>
      <c r="B160" s="7" t="s">
        <v>148</v>
      </c>
      <c r="C160" s="8" t="s">
        <v>14</v>
      </c>
      <c r="D160" s="11">
        <v>1</v>
      </c>
      <c r="E160" s="9">
        <f>68.14*1.18</f>
        <v>80.405199999999994</v>
      </c>
      <c r="F160" s="34">
        <f t="shared" si="2"/>
        <v>80.405199999999994</v>
      </c>
    </row>
    <row r="161" spans="1:6" ht="15" customHeight="1" x14ac:dyDescent="0.25">
      <c r="A161" s="33" t="s">
        <v>101</v>
      </c>
      <c r="B161" s="7" t="s">
        <v>102</v>
      </c>
      <c r="C161" s="8" t="s">
        <v>103</v>
      </c>
      <c r="D161" s="11">
        <v>60</v>
      </c>
      <c r="E161" s="9">
        <v>568.4</v>
      </c>
      <c r="F161" s="34">
        <f t="shared" si="2"/>
        <v>34104</v>
      </c>
    </row>
    <row r="162" spans="1:6" ht="15" customHeight="1" x14ac:dyDescent="0.25">
      <c r="A162" s="33" t="s">
        <v>101</v>
      </c>
      <c r="B162" s="7" t="s">
        <v>104</v>
      </c>
      <c r="C162" s="8" t="s">
        <v>103</v>
      </c>
      <c r="D162" s="11">
        <v>50</v>
      </c>
      <c r="E162" s="9">
        <v>119</v>
      </c>
      <c r="F162" s="34">
        <f t="shared" si="2"/>
        <v>5950</v>
      </c>
    </row>
    <row r="163" spans="1:6" ht="15" customHeight="1" x14ac:dyDescent="0.25">
      <c r="A163" s="33" t="s">
        <v>105</v>
      </c>
      <c r="B163" s="7" t="s">
        <v>106</v>
      </c>
      <c r="C163" s="8" t="s">
        <v>14</v>
      </c>
      <c r="D163" s="11">
        <v>10</v>
      </c>
      <c r="E163" s="9">
        <v>195.4</v>
      </c>
      <c r="F163" s="34">
        <f t="shared" si="2"/>
        <v>1954</v>
      </c>
    </row>
    <row r="164" spans="1:6" ht="15" customHeight="1" x14ac:dyDescent="0.25">
      <c r="A164" s="33" t="s">
        <v>105</v>
      </c>
      <c r="B164" s="7" t="s">
        <v>107</v>
      </c>
      <c r="C164" s="8" t="s">
        <v>14</v>
      </c>
      <c r="D164" s="11">
        <v>2</v>
      </c>
      <c r="E164" s="9">
        <f>35.16*1.18</f>
        <v>41.488799999999991</v>
      </c>
      <c r="F164" s="34">
        <f t="shared" si="2"/>
        <v>82.977599999999981</v>
      </c>
    </row>
    <row r="165" spans="1:6" ht="15" customHeight="1" x14ac:dyDescent="0.25">
      <c r="A165" s="33" t="s">
        <v>105</v>
      </c>
      <c r="B165" s="7" t="s">
        <v>108</v>
      </c>
      <c r="C165" s="8" t="s">
        <v>14</v>
      </c>
      <c r="D165" s="11">
        <v>30</v>
      </c>
      <c r="E165" s="9">
        <v>56</v>
      </c>
      <c r="F165" s="34">
        <f t="shared" si="2"/>
        <v>1680</v>
      </c>
    </row>
    <row r="166" spans="1:6" ht="15" customHeight="1" thickBot="1" x14ac:dyDescent="0.3">
      <c r="A166" s="35" t="s">
        <v>105</v>
      </c>
      <c r="B166" s="36" t="s">
        <v>109</v>
      </c>
      <c r="C166" s="37" t="s">
        <v>14</v>
      </c>
      <c r="D166" s="38">
        <v>238</v>
      </c>
      <c r="E166" s="39">
        <v>47</v>
      </c>
      <c r="F166" s="40">
        <f t="shared" si="2"/>
        <v>11186</v>
      </c>
    </row>
    <row r="167" spans="1:6" ht="15" customHeight="1" thickBot="1" x14ac:dyDescent="0.3">
      <c r="A167" s="3"/>
      <c r="B167" s="3"/>
      <c r="C167" s="24"/>
      <c r="D167" s="27"/>
      <c r="E167" s="25"/>
      <c r="F167" s="26">
        <f>SUM(F7:F166)</f>
        <v>852109.82057999982</v>
      </c>
    </row>
    <row r="168" spans="1:6" ht="15.75" thickTop="1" x14ac:dyDescent="0.25">
      <c r="E168" s="12"/>
      <c r="F168" s="28"/>
    </row>
    <row r="169" spans="1:6" ht="15" customHeight="1" x14ac:dyDescent="0.25"/>
    <row r="170" spans="1:6" ht="15" customHeight="1" x14ac:dyDescent="0.25"/>
    <row r="171" spans="1:6" ht="15" customHeight="1" x14ac:dyDescent="0.25">
      <c r="A171" s="13"/>
      <c r="B171" s="13"/>
    </row>
    <row r="172" spans="1:6" ht="15" customHeight="1" x14ac:dyDescent="0.25">
      <c r="A172" s="14"/>
      <c r="B172" s="14"/>
    </row>
    <row r="173" spans="1:6" ht="15" customHeight="1" x14ac:dyDescent="0.25">
      <c r="A173" s="41" t="s">
        <v>110</v>
      </c>
      <c r="B173" s="41"/>
    </row>
    <row r="174" spans="1:6" ht="15" customHeight="1" x14ac:dyDescent="0.25">
      <c r="A174" s="42" t="s">
        <v>111</v>
      </c>
      <c r="B174" s="42"/>
    </row>
    <row r="175" spans="1:6" ht="15" customHeight="1" x14ac:dyDescent="0.25"/>
    <row r="176" spans="1: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spans="1:2" ht="15" customHeight="1" x14ac:dyDescent="0.25"/>
    <row r="194" spans="1:2" ht="15" customHeight="1" x14ac:dyDescent="0.25"/>
    <row r="195" spans="1:2" ht="15" customHeight="1" x14ac:dyDescent="0.25"/>
    <row r="196" spans="1:2" ht="15" customHeight="1" x14ac:dyDescent="0.25"/>
    <row r="197" spans="1:2" ht="15" customHeight="1" x14ac:dyDescent="0.25"/>
    <row r="198" spans="1:2" ht="15" customHeight="1" x14ac:dyDescent="0.25"/>
    <row r="199" spans="1:2" ht="15" customHeight="1" x14ac:dyDescent="0.25"/>
    <row r="200" spans="1:2" ht="15" customHeight="1" x14ac:dyDescent="0.25"/>
    <row r="205" spans="1:2" ht="15" hidden="1" customHeight="1" x14ac:dyDescent="0.25"/>
    <row r="206" spans="1:2" ht="15" hidden="1" customHeight="1" x14ac:dyDescent="0.25">
      <c r="A206" s="41" t="s">
        <v>110</v>
      </c>
      <c r="B206" s="41"/>
    </row>
    <row r="207" spans="1:2" ht="15" hidden="1" customHeight="1" x14ac:dyDescent="0.25">
      <c r="A207" s="42" t="s">
        <v>111</v>
      </c>
      <c r="B207" s="42"/>
    </row>
    <row r="208" spans="1:2" ht="15" hidden="1" customHeight="1" x14ac:dyDescent="0.25"/>
    <row r="209" spans="8:8" ht="15" hidden="1" customHeight="1" x14ac:dyDescent="0.25"/>
    <row r="210" spans="8:8" ht="15" hidden="1" customHeight="1" x14ac:dyDescent="0.25"/>
    <row r="217" spans="8:8" ht="15" customHeight="1" x14ac:dyDescent="0.25"/>
    <row r="218" spans="8:8" ht="15" customHeight="1" x14ac:dyDescent="0.25"/>
    <row r="220" spans="8:8" x14ac:dyDescent="0.25">
      <c r="H220" t="s">
        <v>153</v>
      </c>
    </row>
  </sheetData>
  <mergeCells count="4">
    <mergeCell ref="A206:B206"/>
    <mergeCell ref="A207:B207"/>
    <mergeCell ref="A173:B173"/>
    <mergeCell ref="A174:B174"/>
  </mergeCells>
  <pageMargins left="0.7" right="0.7" top="0.75" bottom="0.75" header="0.3" footer="0.3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0eb62-4be0-4502-8e7a-6ca88eb0cc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81E461FAE324BA135374EE4A01FEE" ma:contentTypeVersion="4" ma:contentTypeDescription="Crear nuevo documento." ma:contentTypeScope="" ma:versionID="5a3bd56e18449e965cd6b41c647b3264">
  <xsd:schema xmlns:xsd="http://www.w3.org/2001/XMLSchema" xmlns:xs="http://www.w3.org/2001/XMLSchema" xmlns:p="http://schemas.microsoft.com/office/2006/metadata/properties" xmlns:ns3="c010eb62-4be0-4502-8e7a-6ca88eb0ccf3" targetNamespace="http://schemas.microsoft.com/office/2006/metadata/properties" ma:root="true" ma:fieldsID="906791fdcfe37bab0316cd7cc36d8942" ns3:_="">
    <xsd:import namespace="c010eb62-4be0-4502-8e7a-6ca88eb0cc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0eb62-4be0-4502-8e7a-6ca88eb0c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2CD66-9E8A-4B78-A586-7BFC4BBEB76E}">
  <ds:schemaRefs>
    <ds:schemaRef ds:uri="http://purl.org/dc/terms/"/>
    <ds:schemaRef ds:uri="http://schemas.microsoft.com/office/2006/metadata/properties"/>
    <ds:schemaRef ds:uri="c010eb62-4be0-4502-8e7a-6ca88eb0ccf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EA19CFC-EFE3-48ED-A102-53D39778A4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9208C6-4ACC-4162-B006-EC54C00B1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0eb62-4be0-4502-8e7a-6ca88eb0c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cp:lastPrinted>2023-05-22T13:32:34Z</cp:lastPrinted>
  <dcterms:created xsi:type="dcterms:W3CDTF">2022-02-10T13:05:04Z</dcterms:created>
  <dcterms:modified xsi:type="dcterms:W3CDTF">2024-01-24T19:25:27Z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0x01010062B81E461FAE324BA135374EE4A01FEE</vt:lpwstr>
  </property>
</Properties>
</file>