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F70FA496-ACA2-43A4-8DEE-C84824F5FABE}" xr6:coauthVersionLast="47" xr6:coauthVersionMax="47" xr10:uidLastSave="{00000000-0000-0000-0000-000000000000}"/>
  <bookViews>
    <workbookView xWindow="-120" yWindow="-120" windowWidth="20730" windowHeight="11160" xr2:uid="{8015CB3D-2899-442B-AA80-CDB15681D8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0" i="1" l="1"/>
  <c r="F159" i="1"/>
  <c r="E158" i="1"/>
  <c r="F158" i="1" s="1"/>
  <c r="F157" i="1"/>
  <c r="F156" i="1"/>
  <c r="F155" i="1"/>
  <c r="F154" i="1"/>
  <c r="E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F129" i="1"/>
  <c r="F128" i="1"/>
  <c r="F127" i="1"/>
  <c r="F126" i="1"/>
  <c r="F125" i="1"/>
  <c r="E124" i="1"/>
  <c r="F124" i="1" s="1"/>
  <c r="E123" i="1"/>
  <c r="F123" i="1" s="1"/>
  <c r="F122" i="1"/>
  <c r="F121" i="1"/>
  <c r="F120" i="1"/>
  <c r="F119" i="1"/>
  <c r="E118" i="1"/>
  <c r="F118" i="1" s="1"/>
  <c r="F117" i="1"/>
  <c r="F116" i="1"/>
  <c r="F115" i="1"/>
  <c r="F114" i="1"/>
  <c r="E113" i="1"/>
  <c r="F113" i="1" s="1"/>
  <c r="E112" i="1"/>
  <c r="F112" i="1" s="1"/>
  <c r="E111" i="1"/>
  <c r="F111" i="1" s="1"/>
  <c r="E110" i="1"/>
  <c r="F110" i="1" s="1"/>
  <c r="F109" i="1"/>
  <c r="F108" i="1"/>
  <c r="F107" i="1"/>
  <c r="E106" i="1"/>
  <c r="F106" i="1" s="1"/>
  <c r="F105" i="1"/>
  <c r="E105" i="1"/>
  <c r="F104" i="1"/>
  <c r="F103" i="1"/>
  <c r="E102" i="1"/>
  <c r="F102" i="1" s="1"/>
  <c r="F101" i="1"/>
  <c r="F100" i="1"/>
  <c r="F99" i="1"/>
  <c r="E99" i="1"/>
  <c r="F98" i="1"/>
  <c r="F97" i="1"/>
  <c r="F96" i="1"/>
  <c r="F95" i="1"/>
  <c r="E95" i="1"/>
  <c r="F94" i="1"/>
  <c r="F93" i="1"/>
  <c r="F92" i="1"/>
  <c r="F91" i="1"/>
  <c r="F90" i="1"/>
  <c r="F89" i="1"/>
  <c r="F88" i="1"/>
  <c r="E87" i="1"/>
  <c r="F87" i="1" s="1"/>
  <c r="F86" i="1"/>
  <c r="F85" i="1"/>
  <c r="F84" i="1"/>
  <c r="F83" i="1"/>
  <c r="F82" i="1"/>
  <c r="F81" i="1"/>
  <c r="F80" i="1"/>
  <c r="F79" i="1"/>
  <c r="F78" i="1"/>
  <c r="E77" i="1"/>
  <c r="F77" i="1" s="1"/>
  <c r="F76" i="1"/>
  <c r="E75" i="1"/>
  <c r="F75" i="1" s="1"/>
  <c r="F74" i="1"/>
  <c r="F73" i="1"/>
  <c r="F72" i="1"/>
  <c r="F71" i="1"/>
  <c r="F70" i="1"/>
  <c r="F69" i="1"/>
  <c r="F68" i="1"/>
  <c r="F67" i="1"/>
  <c r="E66" i="1"/>
  <c r="F66" i="1" s="1"/>
  <c r="F65" i="1"/>
  <c r="F64" i="1"/>
  <c r="F63" i="1"/>
  <c r="F62" i="1"/>
  <c r="F61" i="1"/>
  <c r="F60" i="1"/>
  <c r="E59" i="1"/>
  <c r="F59" i="1" s="1"/>
  <c r="E58" i="1"/>
  <c r="F58" i="1" s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E37" i="1"/>
  <c r="F37" i="1" s="1"/>
  <c r="F36" i="1"/>
  <c r="F35" i="1"/>
  <c r="E34" i="1"/>
  <c r="F34" i="1" s="1"/>
  <c r="F33" i="1"/>
  <c r="E32" i="1"/>
  <c r="F32" i="1" s="1"/>
  <c r="F31" i="1"/>
  <c r="E30" i="1"/>
  <c r="F30" i="1" s="1"/>
  <c r="F29" i="1"/>
  <c r="F28" i="1"/>
  <c r="E27" i="1"/>
  <c r="F27" i="1" s="1"/>
  <c r="F26" i="1"/>
  <c r="E25" i="1"/>
  <c r="F25" i="1" s="1"/>
  <c r="F24" i="1"/>
  <c r="F23" i="1"/>
  <c r="F22" i="1"/>
  <c r="E21" i="1"/>
  <c r="F21" i="1" s="1"/>
  <c r="F20" i="1"/>
  <c r="F19" i="1"/>
  <c r="F18" i="1"/>
  <c r="F17" i="1"/>
  <c r="F16" i="1"/>
  <c r="F15" i="1"/>
  <c r="F14" i="1"/>
  <c r="F13" i="1"/>
  <c r="F12" i="1"/>
  <c r="E11" i="1"/>
  <c r="F11" i="1" s="1"/>
  <c r="F10" i="1"/>
  <c r="F9" i="1"/>
  <c r="E8" i="1"/>
  <c r="F8" i="1" s="1"/>
  <c r="E7" i="1"/>
  <c r="F7" i="1" s="1"/>
  <c r="F161" i="1" l="1"/>
</calcChain>
</file>

<file path=xl/sharedStrings.xml><?xml version="1.0" encoding="utf-8"?>
<sst xmlns="http://schemas.openxmlformats.org/spreadsheetml/2006/main" count="476" uniqueCount="189">
  <si>
    <t>NOTA 3:</t>
  </si>
  <si>
    <t>según detalle.</t>
  </si>
  <si>
    <t>CUENTA</t>
  </si>
  <si>
    <t>DESCRIPCION</t>
  </si>
  <si>
    <t>CANTIDAD</t>
  </si>
  <si>
    <t>TOTAL</t>
  </si>
  <si>
    <t>2.3.1.1.01</t>
  </si>
  <si>
    <t>CAJA</t>
  </si>
  <si>
    <t>AZUCAR STEVIA 100/1</t>
  </si>
  <si>
    <t>AZUCAR CREMA 5LB</t>
  </si>
  <si>
    <t xml:space="preserve">FUNDA </t>
  </si>
  <si>
    <t>CREMORA 35.3 OZ</t>
  </si>
  <si>
    <t xml:space="preserve">CAFÉ 1 LB 20/1 </t>
  </si>
  <si>
    <t>FARDO</t>
  </si>
  <si>
    <t>UND</t>
  </si>
  <si>
    <t>TE FRIO ICED TEA 5LB</t>
  </si>
  <si>
    <t>LATA</t>
  </si>
  <si>
    <t>2.3.3.1.01</t>
  </si>
  <si>
    <t>RESMA DE PAPEL 8.5X14</t>
  </si>
  <si>
    <t>PQ</t>
  </si>
  <si>
    <t>2.3.3.2.01</t>
  </si>
  <si>
    <t>PAPEL TOALLA TAD. FARDO 6/1</t>
  </si>
  <si>
    <t>PLATOS DESECHABLES GDE 25/1</t>
  </si>
  <si>
    <t xml:space="preserve">CAJA DE CARTON  P/ARCHIVO </t>
  </si>
  <si>
    <t>2.3.5.5.01</t>
  </si>
  <si>
    <t>FUNDA NEGRA DE 55GL 100/1</t>
  </si>
  <si>
    <t xml:space="preserve">FUNDA BLANCA PQ. 100/1 5GLS </t>
  </si>
  <si>
    <t>2.3.9.1.01</t>
  </si>
  <si>
    <t>GUANTES Q. DE LIMPIEZA 24/1</t>
  </si>
  <si>
    <t>PAQ.</t>
  </si>
  <si>
    <t>DESCURTIDOR GL</t>
  </si>
  <si>
    <t>GL</t>
  </si>
  <si>
    <t xml:space="preserve">CLORO </t>
  </si>
  <si>
    <t>DESGRASANTE VEGETAL LIMAR</t>
  </si>
  <si>
    <t>DESINFECTANTE-MISTOLIN</t>
  </si>
  <si>
    <t>LYSOL</t>
  </si>
  <si>
    <t xml:space="preserve">CUBETAS P/ TRAPEAR </t>
  </si>
  <si>
    <t>CEPILLO P/ LIMPIAR INODOROS</t>
  </si>
  <si>
    <t>ESCOBILLONES GR.24" DE MADERA</t>
  </si>
  <si>
    <t xml:space="preserve">BRILLO C/ESPONJA </t>
  </si>
  <si>
    <t xml:space="preserve">BRILLO SIN ESPONJA </t>
  </si>
  <si>
    <t xml:space="preserve">ESCOBA PLASTICA </t>
  </si>
  <si>
    <t>MANITO LIMPIA GEL ANTIBACTERIAL</t>
  </si>
  <si>
    <t>RECOGEDOR DE BASURA PQ</t>
  </si>
  <si>
    <t>SUAPE NO.32</t>
  </si>
  <si>
    <t xml:space="preserve">TOALLAS REUSABLES </t>
  </si>
  <si>
    <t>CESTO PARA BASURA</t>
  </si>
  <si>
    <t>2.3.9.2.01</t>
  </si>
  <si>
    <t xml:space="preserve">BANDITAS DE GOMA </t>
  </si>
  <si>
    <t>CARPETAS PLASTICAS 3H 1"</t>
  </si>
  <si>
    <t>CARPETAS PLASTICAS 3H 2"</t>
  </si>
  <si>
    <t>CARPETAS PLASTICAS 3H 3"</t>
  </si>
  <si>
    <t>CARPETAS PLASTICAS 3H 4"</t>
  </si>
  <si>
    <t>CLIPS BILLETEROS 25 MM CAJA 12/1</t>
  </si>
  <si>
    <t>CLIPS BILLETEROS 32 MM CAJA 12/1</t>
  </si>
  <si>
    <t>CLIPS BILLETEROS 51 MM CAJA 12/1</t>
  </si>
  <si>
    <t>CHINCHETAS COLORES VARIOS 50/1</t>
  </si>
  <si>
    <t>FELPA NEGRA</t>
  </si>
  <si>
    <t>FELPA AZUL</t>
  </si>
  <si>
    <t xml:space="preserve">FELPA ROJA </t>
  </si>
  <si>
    <t xml:space="preserve">CLIPS PAPER 50 MM GR, </t>
  </si>
  <si>
    <t xml:space="preserve">CORRECTOR TIPO LAPICERO-ARTESCO 9ML </t>
  </si>
  <si>
    <t>COVER PAR ENCUADERNAR 50/1</t>
  </si>
  <si>
    <t>PQ.</t>
  </si>
  <si>
    <t xml:space="preserve">FOLDER P/ OFICIO 8.5X14 LEGAL </t>
  </si>
  <si>
    <t>BORRADOR P/ PIZARRA</t>
  </si>
  <si>
    <t xml:space="preserve">UNO </t>
  </si>
  <si>
    <t xml:space="preserve">GRAPADORAS </t>
  </si>
  <si>
    <t>GRAPAS STANDARD BOST 5000/1</t>
  </si>
  <si>
    <t>LAPICERO NEGRO C 12/1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</si>
  <si>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</si>
  <si>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</si>
  <si>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</si>
  <si>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</si>
  <si>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</si>
  <si>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</si>
  <si>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</si>
  <si>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MARCADORPERMANENTE-ROJO </t>
  </si>
  <si>
    <t>MARCADORPERMANENTE-VERDE</t>
  </si>
  <si>
    <t>MARCADORPERMANENTE-NEGRO</t>
  </si>
  <si>
    <t>TABLA DE APOYO P/ALMACEN</t>
  </si>
  <si>
    <t>PENDAFLEX 25/1</t>
  </si>
  <si>
    <t>PORTA CLIPS REDONDO</t>
  </si>
  <si>
    <t xml:space="preserve">PORTA LAPICES </t>
  </si>
  <si>
    <t>PERFORADORA 2 H</t>
  </si>
  <si>
    <t>PERFORADORA DE 3 H</t>
  </si>
  <si>
    <t>PORTA REVISTA PLASTICO NEGRO</t>
  </si>
  <si>
    <t xml:space="preserve">POST IT BANDERITAS 3 MM </t>
  </si>
  <si>
    <t>POST IT VARIOS COLORES 3M 5/1</t>
  </si>
  <si>
    <t>SEPARADORES DE CARPETA</t>
  </si>
  <si>
    <t>PAG.</t>
  </si>
  <si>
    <t xml:space="preserve">REGLA PLASTICA </t>
  </si>
  <si>
    <t>RESALTADORES  VARIOS COLORES</t>
  </si>
  <si>
    <t xml:space="preserve">SACAGRAPAS </t>
  </si>
  <si>
    <t xml:space="preserve">SACAPUNTAS ELECTRICO </t>
  </si>
  <si>
    <t>SOBRE TIPO CARTA 6 HB</t>
  </si>
  <si>
    <t>SOBRES MANILA 8.5X11</t>
  </si>
  <si>
    <t xml:space="preserve">SOBRES MANILA 8.5X14 CON LOGO </t>
  </si>
  <si>
    <t>SOBRES MANILA 8.5X14</t>
  </si>
  <si>
    <t>CINTA O TAPE DOBLE CARA 19MM X 8.89MM (3M)</t>
  </si>
  <si>
    <t xml:space="preserve">TAPE PARA DISPENSADOR </t>
  </si>
  <si>
    <t xml:space="preserve">DISPENSADOR DE CINTA PQ </t>
  </si>
  <si>
    <t xml:space="preserve">UHU STIC </t>
  </si>
  <si>
    <t>CERA PARA CONTAR</t>
  </si>
  <si>
    <t xml:space="preserve">COVER CLEAR PAQ. 25 PARES </t>
  </si>
  <si>
    <t>MEMORIA USB 32 GB</t>
  </si>
  <si>
    <t>2.3.9.3.01</t>
  </si>
  <si>
    <t>MASCARILLA KN95 50/1</t>
  </si>
  <si>
    <t xml:space="preserve">CAJA </t>
  </si>
  <si>
    <t>MASCARILLA QUIRURGICA 50/1</t>
  </si>
  <si>
    <t>2.3.9.6.01</t>
  </si>
  <si>
    <t xml:space="preserve">PILAS 9V CUADRADA </t>
  </si>
  <si>
    <t>PILAS GR</t>
  </si>
  <si>
    <t>PILAS AA</t>
  </si>
  <si>
    <t>PILAS AAA</t>
  </si>
  <si>
    <t>LIC. Jeovanny Tejeda</t>
  </si>
  <si>
    <t>Enc. Administrativo y Financiero</t>
  </si>
  <si>
    <t>AZUCAR SPLENDA 100/1</t>
  </si>
  <si>
    <t>TE CALIENTE JENGIBRE Y LIM 20/1</t>
  </si>
  <si>
    <t>TE CALIENTE MANZANA Y CANELA 20/1</t>
  </si>
  <si>
    <t>TE CALIENTE TILO 20/1</t>
  </si>
  <si>
    <t>TE CALIENTE VERDE CON MENTA 20/1</t>
  </si>
  <si>
    <t>RESMA DE PAPEL BOND 20 8.5X11 CAJA 10/1</t>
  </si>
  <si>
    <t>PAPEL HIGIENICO PREMIUM JR. FARDO 6/1</t>
  </si>
  <si>
    <t>PAPEL TOALLA TAD. FARDO 3/1</t>
  </si>
  <si>
    <t>VASOS CONICOS 4.5 OZ 200 UDS CAJA 25/1</t>
  </si>
  <si>
    <t>SERVILLETAS 500/1</t>
  </si>
  <si>
    <t>FUNDA NEGRA 100/1 13 GLS NG</t>
  </si>
  <si>
    <t>FUNDA NEGRA 5 GL</t>
  </si>
  <si>
    <t>2.3.7.2.99</t>
  </si>
  <si>
    <t>ALCOHOL</t>
  </si>
  <si>
    <t>ALCOHOL 2 OZ</t>
  </si>
  <si>
    <t>AMBIENTADOR GLADE 8 OZ, 12/1</t>
  </si>
  <si>
    <t>GUANTES DE GOMAS</t>
  </si>
  <si>
    <t>MANITO LIMPIA GEL ANTIBACTERIAL 4 OZ</t>
  </si>
  <si>
    <t>FELPA UNIBALL GEL SIGNO AZUL 207</t>
  </si>
  <si>
    <t xml:space="preserve">FOLDERS MANILA 8.5X11 100/1 </t>
  </si>
  <si>
    <t>PIZARRA DE CORCHO PQ 60X90</t>
  </si>
  <si>
    <t>LAPICERO AZUL  CAJA 12/1</t>
  </si>
  <si>
    <t>PAPELOGRAFO - 22X34- RESMA</t>
  </si>
  <si>
    <t>PROTECTOR DE HOJAS 100/1</t>
  </si>
  <si>
    <t>SOBRES MANILA 8.5X11  CON LOGO 500/1</t>
  </si>
  <si>
    <t>DISPENSADOR DE JABON L</t>
  </si>
  <si>
    <t>GRAPADORA GRANDE</t>
  </si>
  <si>
    <t xml:space="preserve">GRAPAS 3/8 </t>
  </si>
  <si>
    <t>TINTA EPSON 664 AZUL</t>
  </si>
  <si>
    <t>TINTA EPSON 544 AZUL</t>
  </si>
  <si>
    <t>TINTA EPSON 664 AMARILLO</t>
  </si>
  <si>
    <t>TINTA EPSON 544 AMARILLO</t>
  </si>
  <si>
    <t>TINTA EPSON 664 MAGENTA</t>
  </si>
  <si>
    <t>TINTA EPSON 544 MAGENTA</t>
  </si>
  <si>
    <t>TINTA EPSON 644 NEGRO</t>
  </si>
  <si>
    <t>TINTA EPSON 544 NEGRO</t>
  </si>
  <si>
    <t>CLIPS DE COLORES 51 MM</t>
  </si>
  <si>
    <t>CLIPS DE COLORES 33 MM</t>
  </si>
  <si>
    <t>PERFORADOR 1H</t>
  </si>
  <si>
    <t xml:space="preserve">MARCADOR PERMANENTE-AZUL </t>
  </si>
  <si>
    <t>TOTAL  RD$</t>
  </si>
  <si>
    <t>SACA PUNTA ELECTRICO</t>
  </si>
  <si>
    <t>2.3.92.01</t>
  </si>
  <si>
    <t>U. MEDIDA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</si>
  <si>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</si>
  <si>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PRECIO</t>
  </si>
  <si>
    <t>2.3.91.01</t>
  </si>
  <si>
    <t>JABON ANTIBACTERIAL</t>
  </si>
  <si>
    <t>VASOS BIODEGRADABLES</t>
  </si>
  <si>
    <t>LAVA PLATOS LIQUIDO</t>
  </si>
  <si>
    <t>BORRADORES DE GOMA GRANDE</t>
  </si>
  <si>
    <t>BANDEJAS DE ESCRITORIO</t>
  </si>
  <si>
    <t>LIBRO CONTABLE GRANDE 500PAG.</t>
  </si>
  <si>
    <t>CALCULADORA CIENTIFICA</t>
  </si>
  <si>
    <t>CAJA DE ARCHIVO MUERTO</t>
  </si>
  <si>
    <t>CARPETAS PLASTICAS 3H 5"</t>
  </si>
  <si>
    <t>ETIQUETA PARA IMPRESORA LASER</t>
  </si>
  <si>
    <t>PAPEL CARTULINA NO.24 8.5X11 500/1</t>
  </si>
  <si>
    <t>RESMA</t>
  </si>
  <si>
    <t>GRAPADORa 210H</t>
  </si>
  <si>
    <t>CALENDARIO SEMANAL P/ESCRITORIO</t>
  </si>
  <si>
    <t xml:space="preserve">CORTADORA DE PAPEL </t>
  </si>
  <si>
    <t>TE CALIENTE VARIOS SABORES</t>
  </si>
  <si>
    <t>El inventario de material gastable del Instituto Nacional de Migración, al 30/09/2023</t>
  </si>
  <si>
    <t>UNID.</t>
  </si>
  <si>
    <t>PAQ. DE DETERGENTE DE 1000GR</t>
  </si>
  <si>
    <t>ZAFACON PQ.BLANCO  #3</t>
  </si>
  <si>
    <t>CLIPS BILLETEROS 25 MM CAJA 48/1</t>
  </si>
  <si>
    <t>CLIPS BILLETEROS 33 MM CAJA 12/1</t>
  </si>
  <si>
    <t>GOMAS PARA BORRAR PQ.</t>
  </si>
  <si>
    <t xml:space="preserve">GOMAS PARA BORRAR GDE. </t>
  </si>
  <si>
    <r>
      <t>es de</t>
    </r>
    <r>
      <rPr>
        <b/>
        <sz val="11"/>
        <color indexed="8"/>
        <rFont val="Futura Bk BT"/>
        <family val="2"/>
      </rPr>
      <t xml:space="preserve"> RD$ 782,316.07</t>
    </r>
    <r>
      <rPr>
        <sz val="11"/>
        <color theme="1"/>
        <rFont val="Futura Bk BT"/>
        <family val="2"/>
      </rPr>
      <t>(Setecientos Ochenta y Dos Mil Trescientos Dieciseis con 07/100),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</si>
</sst>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3" fontId="3" fillId="0" borderId="4" xfId="1" applyFont="1" applyFill="1" applyBorder="1"/>
    <xf numFmtId="43" fontId="0" fillId="0" borderId="0" xfId="1" applyFo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3" fontId="3" fillId="2" borderId="7" xfId="1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3" fontId="3" fillId="2" borderId="4" xfId="1" applyFont="1" applyFill="1" applyBorder="1"/>
    <xf numFmtId="43" fontId="5" fillId="0" borderId="4" xfId="1" applyFont="1" applyFill="1" applyBorder="1"/>
    <xf numFmtId="0" fontId="3" fillId="0" borderId="0" xfId="0" applyFont="1" applyAlignment="1">
      <alignment horizontal="center"/>
    </xf>
    <xf numFmtId="43" fontId="3" fillId="0" borderId="0" xfId="1" applyFont="1" applyFill="1" applyBorder="1"/>
    <xf numFmtId="0" fontId="3" fillId="2" borderId="9" xfId="0" applyFont="1" applyFill="1" applyBorder="1"/>
    <xf numFmtId="43" fontId="3" fillId="2" borderId="10" xfId="1" applyFont="1" applyFill="1" applyBorder="1"/>
    <xf numFmtId="0" fontId="3" fillId="2" borderId="11" xfId="0" applyFont="1" applyFill="1" applyBorder="1"/>
    <xf numFmtId="43" fontId="3" fillId="2" borderId="12" xfId="1" applyFont="1" applyFill="1" applyBorder="1"/>
    <xf numFmtId="0" fontId="3" fillId="0" borderId="11" xfId="0" applyFont="1" applyBorder="1"/>
    <xf numFmtId="43" fontId="3" fillId="0" borderId="12" xfId="1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3" fontId="3" fillId="0" borderId="14" xfId="1" applyFont="1" applyFill="1" applyBorder="1"/>
    <xf numFmtId="43" fontId="3" fillId="0" borderId="15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/>
    </xf>
    <xf numFmtId="43" fontId="2" fillId="0" borderId="8" xfId="1" applyFont="1" applyFill="1" applyBorder="1"/>
    <xf numFmtId="0" fontId="6" fillId="0" borderId="0" xfId="0" applyFont="1"/>
    <xf numFmtId="43" fontId="2" fillId="0" borderId="0" xfId="0" applyNumberFormat="1" applyFont="1"/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D49D-F411-4318-8A7F-483DA7F39180}">
  <dimension ref="A1:H212"/>
  <sheetViews>
    <sheetView tabSelected="1" zoomScaleNormal="100" workbookViewId="0">
      <selection activeCell="F166" sqref="F166"/>
    </sheetView>
  </sheetViews>
  <sheetFormatPr baseColWidth="10" defaultRowHeight="15" x14ac:dyDescent="0.25"/>
  <cols>
    <col min="1" max="1" width="11.42578125" style="3"/>
    <col min="2" max="2" width="53.42578125" style="3" customWidth="1"/>
    <col min="3" max="3" width="12.42578125" style="3" customWidth="1"/>
    <col min="4" max="4" width="11.7109375" style="3" customWidth="1"/>
    <col min="5" max="5" width="13.140625" style="3" customWidth="1"/>
    <col min="6" max="6" width="16.28515625" style="3" customWidth="1"/>
  </cols>
  <sheetData>
    <row r="1" spans="1:7" x14ac:dyDescent="0.25">
      <c r="A1" s="1" t="s">
        <v>0</v>
      </c>
      <c r="E1" s="37"/>
      <c r="F1" s="37"/>
      <c r="G1" s="2"/>
    </row>
    <row r="2" spans="1:7" x14ac:dyDescent="0.25">
      <c r="A2" s="3" t="s">
        <v>180</v>
      </c>
      <c r="E2" s="37"/>
      <c r="F2" s="37"/>
    </row>
    <row r="3" spans="1:7" x14ac:dyDescent="0.25">
      <c r="A3" s="3" t="s">
        <v>188</v>
      </c>
      <c r="E3" s="37"/>
    </row>
    <row r="4" spans="1:7" x14ac:dyDescent="0.25">
      <c r="A4" s="3" t="s">
        <v>1</v>
      </c>
      <c r="E4" s="37"/>
    </row>
    <row r="5" spans="1:7" ht="15.75" thickBot="1" x14ac:dyDescent="0.3"/>
    <row r="6" spans="1:7" ht="15.75" thickBot="1" x14ac:dyDescent="0.3">
      <c r="A6" s="4" t="s">
        <v>2</v>
      </c>
      <c r="B6" s="4" t="s">
        <v>3</v>
      </c>
      <c r="C6" s="5" t="s">
        <v>160</v>
      </c>
      <c r="D6" s="6" t="s">
        <v>4</v>
      </c>
      <c r="E6" s="5" t="s">
        <v>162</v>
      </c>
      <c r="F6" s="6" t="s">
        <v>5</v>
      </c>
    </row>
    <row r="7" spans="1:7" ht="15.75" customHeight="1" x14ac:dyDescent="0.25">
      <c r="A7" s="25" t="s">
        <v>6</v>
      </c>
      <c r="B7" s="14" t="s">
        <v>117</v>
      </c>
      <c r="C7" s="15" t="s">
        <v>7</v>
      </c>
      <c r="D7" s="16">
        <v>7</v>
      </c>
      <c r="E7" s="17">
        <f>480*1.18</f>
        <v>566.4</v>
      </c>
      <c r="F7" s="26">
        <f t="shared" ref="F7:F70" si="0">+E7*D7</f>
        <v>3964.7999999999997</v>
      </c>
    </row>
    <row r="8" spans="1:7" ht="15.75" customHeight="1" x14ac:dyDescent="0.25">
      <c r="A8" s="27" t="s">
        <v>6</v>
      </c>
      <c r="B8" s="18" t="s">
        <v>8</v>
      </c>
      <c r="C8" s="19" t="s">
        <v>7</v>
      </c>
      <c r="D8" s="20">
        <v>6</v>
      </c>
      <c r="E8" s="21">
        <f>366.12*1.18</f>
        <v>432.02159999999998</v>
      </c>
      <c r="F8" s="28">
        <f t="shared" si="0"/>
        <v>2592.1295999999998</v>
      </c>
    </row>
    <row r="9" spans="1:7" ht="15.75" customHeight="1" x14ac:dyDescent="0.25">
      <c r="A9" s="27" t="s">
        <v>6</v>
      </c>
      <c r="B9" s="18" t="s">
        <v>9</v>
      </c>
      <c r="C9" s="19" t="s">
        <v>10</v>
      </c>
      <c r="D9" s="20">
        <v>34</v>
      </c>
      <c r="E9" s="21">
        <v>167</v>
      </c>
      <c r="F9" s="28">
        <f t="shared" si="0"/>
        <v>5678</v>
      </c>
    </row>
    <row r="10" spans="1:7" ht="15.75" customHeight="1" x14ac:dyDescent="0.25">
      <c r="A10" s="27" t="s">
        <v>6</v>
      </c>
      <c r="B10" s="18" t="s">
        <v>11</v>
      </c>
      <c r="C10" s="19" t="s">
        <v>14</v>
      </c>
      <c r="D10" s="20">
        <v>33</v>
      </c>
      <c r="E10" s="21">
        <v>418</v>
      </c>
      <c r="F10" s="28">
        <f t="shared" si="0"/>
        <v>13794</v>
      </c>
    </row>
    <row r="11" spans="1:7" ht="15.75" customHeight="1" x14ac:dyDescent="0.25">
      <c r="A11" s="27" t="s">
        <v>6</v>
      </c>
      <c r="B11" s="18" t="s">
        <v>118</v>
      </c>
      <c r="C11" s="19" t="s">
        <v>7</v>
      </c>
      <c r="D11" s="20">
        <v>3</v>
      </c>
      <c r="E11" s="21">
        <f>124.23*1.18</f>
        <v>146.59139999999999</v>
      </c>
      <c r="F11" s="28">
        <f t="shared" si="0"/>
        <v>439.77419999999995</v>
      </c>
    </row>
    <row r="12" spans="1:7" ht="15.75" customHeight="1" x14ac:dyDescent="0.25">
      <c r="A12" s="27" t="s">
        <v>6</v>
      </c>
      <c r="B12" s="18" t="s">
        <v>179</v>
      </c>
      <c r="C12" s="19" t="s">
        <v>7</v>
      </c>
      <c r="D12" s="20">
        <v>20</v>
      </c>
      <c r="E12" s="21">
        <v>207.42</v>
      </c>
      <c r="F12" s="28">
        <f t="shared" si="0"/>
        <v>4148.3999999999996</v>
      </c>
    </row>
    <row r="13" spans="1:7" ht="15.75" customHeight="1" x14ac:dyDescent="0.25">
      <c r="A13" s="27" t="s">
        <v>6</v>
      </c>
      <c r="B13" s="18" t="s">
        <v>119</v>
      </c>
      <c r="C13" s="19" t="s">
        <v>7</v>
      </c>
      <c r="D13" s="20">
        <v>5</v>
      </c>
      <c r="E13" s="21">
        <v>226</v>
      </c>
      <c r="F13" s="28">
        <f t="shared" si="0"/>
        <v>1130</v>
      </c>
    </row>
    <row r="14" spans="1:7" ht="15.75" customHeight="1" x14ac:dyDescent="0.25">
      <c r="A14" s="27" t="s">
        <v>6</v>
      </c>
      <c r="B14" s="18" t="s">
        <v>120</v>
      </c>
      <c r="C14" s="19" t="s">
        <v>7</v>
      </c>
      <c r="D14" s="20">
        <v>10</v>
      </c>
      <c r="E14" s="21">
        <v>165</v>
      </c>
      <c r="F14" s="28">
        <f t="shared" si="0"/>
        <v>1650</v>
      </c>
    </row>
    <row r="15" spans="1:7" ht="15.75" customHeight="1" x14ac:dyDescent="0.25">
      <c r="A15" s="27" t="s">
        <v>6</v>
      </c>
      <c r="B15" s="18" t="s">
        <v>121</v>
      </c>
      <c r="C15" s="19" t="s">
        <v>7</v>
      </c>
      <c r="D15" s="20">
        <v>9</v>
      </c>
      <c r="E15" s="21">
        <v>226</v>
      </c>
      <c r="F15" s="28">
        <f t="shared" si="0"/>
        <v>2034</v>
      </c>
    </row>
    <row r="16" spans="1:7" ht="15.75" customHeight="1" x14ac:dyDescent="0.25">
      <c r="A16" s="27" t="s">
        <v>6</v>
      </c>
      <c r="B16" s="18" t="s">
        <v>12</v>
      </c>
      <c r="C16" s="19" t="s">
        <v>29</v>
      </c>
      <c r="D16" s="20">
        <v>195</v>
      </c>
      <c r="E16" s="21">
        <v>295</v>
      </c>
      <c r="F16" s="28">
        <f t="shared" si="0"/>
        <v>57525</v>
      </c>
      <c r="G16" s="10"/>
    </row>
    <row r="17" spans="1:6" ht="15.75" customHeight="1" x14ac:dyDescent="0.25">
      <c r="A17" s="29" t="s">
        <v>6</v>
      </c>
      <c r="B17" s="7" t="s">
        <v>15</v>
      </c>
      <c r="C17" s="8" t="s">
        <v>16</v>
      </c>
      <c r="D17" s="11">
        <v>2</v>
      </c>
      <c r="E17" s="9">
        <v>899.01</v>
      </c>
      <c r="F17" s="30">
        <f t="shared" si="0"/>
        <v>1798.02</v>
      </c>
    </row>
    <row r="18" spans="1:6" ht="15.75" customHeight="1" x14ac:dyDescent="0.25">
      <c r="A18" s="27" t="s">
        <v>17</v>
      </c>
      <c r="B18" s="18" t="s">
        <v>122</v>
      </c>
      <c r="C18" s="19" t="s">
        <v>7</v>
      </c>
      <c r="D18" s="20">
        <v>103</v>
      </c>
      <c r="E18" s="21">
        <v>366.3</v>
      </c>
      <c r="F18" s="28">
        <f t="shared" si="0"/>
        <v>37728.9</v>
      </c>
    </row>
    <row r="19" spans="1:6" ht="15.75" customHeight="1" x14ac:dyDescent="0.25">
      <c r="A19" s="29" t="s">
        <v>17</v>
      </c>
      <c r="B19" s="7" t="s">
        <v>18</v>
      </c>
      <c r="C19" s="8" t="s">
        <v>19</v>
      </c>
      <c r="D19" s="11">
        <v>2</v>
      </c>
      <c r="E19" s="9">
        <v>389.4</v>
      </c>
      <c r="F19" s="30">
        <f t="shared" si="0"/>
        <v>778.8</v>
      </c>
    </row>
    <row r="20" spans="1:6" ht="15.75" customHeight="1" x14ac:dyDescent="0.25">
      <c r="A20" s="29" t="s">
        <v>17</v>
      </c>
      <c r="B20" s="7" t="s">
        <v>174</v>
      </c>
      <c r="C20" s="8" t="s">
        <v>175</v>
      </c>
      <c r="D20" s="11">
        <v>12</v>
      </c>
      <c r="E20" s="9">
        <v>1400</v>
      </c>
      <c r="F20" s="30">
        <f t="shared" si="0"/>
        <v>16800</v>
      </c>
    </row>
    <row r="21" spans="1:6" ht="15.75" customHeight="1" x14ac:dyDescent="0.25">
      <c r="A21" s="27" t="s">
        <v>20</v>
      </c>
      <c r="B21" s="18" t="s">
        <v>123</v>
      </c>
      <c r="C21" s="19" t="s">
        <v>181</v>
      </c>
      <c r="D21" s="20">
        <v>34</v>
      </c>
      <c r="E21" s="21">
        <f>129.15*1.18</f>
        <v>152.39699999999999</v>
      </c>
      <c r="F21" s="28">
        <f t="shared" si="0"/>
        <v>5181.4979999999996</v>
      </c>
    </row>
    <row r="22" spans="1:6" ht="15.75" customHeight="1" x14ac:dyDescent="0.25">
      <c r="A22" s="27" t="s">
        <v>20</v>
      </c>
      <c r="B22" s="18" t="s">
        <v>21</v>
      </c>
      <c r="C22" s="19" t="s">
        <v>13</v>
      </c>
      <c r="D22" s="20">
        <v>37</v>
      </c>
      <c r="E22" s="21">
        <v>1570</v>
      </c>
      <c r="F22" s="28">
        <f t="shared" si="0"/>
        <v>58090</v>
      </c>
    </row>
    <row r="23" spans="1:6" ht="15.75" hidden="1" customHeight="1" x14ac:dyDescent="0.25">
      <c r="A23" s="27" t="s">
        <v>20</v>
      </c>
      <c r="B23" s="18" t="s">
        <v>124</v>
      </c>
      <c r="C23" s="19" t="s">
        <v>13</v>
      </c>
      <c r="D23" s="20">
        <v>0</v>
      </c>
      <c r="E23" s="21">
        <v>1623</v>
      </c>
      <c r="F23" s="28">
        <f t="shared" si="0"/>
        <v>0</v>
      </c>
    </row>
    <row r="24" spans="1:6" ht="15.75" customHeight="1" x14ac:dyDescent="0.25">
      <c r="A24" s="29" t="s">
        <v>20</v>
      </c>
      <c r="B24" s="7" t="s">
        <v>22</v>
      </c>
      <c r="C24" s="8" t="s">
        <v>19</v>
      </c>
      <c r="D24" s="11">
        <v>22</v>
      </c>
      <c r="E24" s="9">
        <v>30</v>
      </c>
      <c r="F24" s="30">
        <f t="shared" si="0"/>
        <v>660</v>
      </c>
    </row>
    <row r="25" spans="1:6" ht="15.75" customHeight="1" x14ac:dyDescent="0.25">
      <c r="A25" s="29" t="s">
        <v>20</v>
      </c>
      <c r="B25" s="7" t="s">
        <v>125</v>
      </c>
      <c r="C25" s="8" t="s">
        <v>29</v>
      </c>
      <c r="D25" s="11">
        <v>24</v>
      </c>
      <c r="E25" s="9">
        <f>143.22*1.18</f>
        <v>168.99959999999999</v>
      </c>
      <c r="F25" s="30">
        <f t="shared" si="0"/>
        <v>4055.9903999999997</v>
      </c>
    </row>
    <row r="26" spans="1:6" ht="15.75" customHeight="1" x14ac:dyDescent="0.25">
      <c r="A26" s="29" t="s">
        <v>20</v>
      </c>
      <c r="B26" s="7" t="s">
        <v>165</v>
      </c>
      <c r="C26" s="8" t="s">
        <v>7</v>
      </c>
      <c r="D26" s="11">
        <v>14</v>
      </c>
      <c r="E26" s="9">
        <v>4600</v>
      </c>
      <c r="F26" s="30">
        <f t="shared" si="0"/>
        <v>64400</v>
      </c>
    </row>
    <row r="27" spans="1:6" ht="15.75" hidden="1" customHeight="1" x14ac:dyDescent="0.25">
      <c r="A27" s="29" t="s">
        <v>20</v>
      </c>
      <c r="B27" s="7" t="s">
        <v>126</v>
      </c>
      <c r="C27" s="8" t="s">
        <v>29</v>
      </c>
      <c r="D27" s="11">
        <v>0</v>
      </c>
      <c r="E27" s="9">
        <f>170*1.18</f>
        <v>200.6</v>
      </c>
      <c r="F27" s="30">
        <f t="shared" si="0"/>
        <v>0</v>
      </c>
    </row>
    <row r="28" spans="1:6" ht="15.75" customHeight="1" x14ac:dyDescent="0.25">
      <c r="A28" s="27" t="s">
        <v>20</v>
      </c>
      <c r="B28" s="18" t="s">
        <v>23</v>
      </c>
      <c r="C28" s="19" t="s">
        <v>14</v>
      </c>
      <c r="D28" s="20">
        <v>1</v>
      </c>
      <c r="E28" s="21">
        <v>104.1</v>
      </c>
      <c r="F28" s="28">
        <f t="shared" si="0"/>
        <v>104.1</v>
      </c>
    </row>
    <row r="29" spans="1:6" ht="15.75" customHeight="1" x14ac:dyDescent="0.25">
      <c r="A29" s="29" t="s">
        <v>47</v>
      </c>
      <c r="B29" s="7" t="s">
        <v>171</v>
      </c>
      <c r="C29" s="8" t="s">
        <v>14</v>
      </c>
      <c r="D29" s="11">
        <v>35</v>
      </c>
      <c r="E29" s="9">
        <v>246</v>
      </c>
      <c r="F29" s="30">
        <f t="shared" si="0"/>
        <v>8610</v>
      </c>
    </row>
    <row r="30" spans="1:6" ht="15.75" customHeight="1" x14ac:dyDescent="0.25">
      <c r="A30" s="29" t="s">
        <v>24</v>
      </c>
      <c r="B30" s="7" t="s">
        <v>25</v>
      </c>
      <c r="C30" s="8" t="s">
        <v>13</v>
      </c>
      <c r="D30" s="11">
        <v>3</v>
      </c>
      <c r="E30" s="9">
        <f>390*1.18</f>
        <v>460.2</v>
      </c>
      <c r="F30" s="30">
        <f t="shared" si="0"/>
        <v>1380.6</v>
      </c>
    </row>
    <row r="31" spans="1:6" ht="15.75" customHeight="1" x14ac:dyDescent="0.25">
      <c r="A31" s="29" t="s">
        <v>24</v>
      </c>
      <c r="B31" s="7" t="s">
        <v>25</v>
      </c>
      <c r="C31" s="8" t="s">
        <v>13</v>
      </c>
      <c r="D31" s="11">
        <v>5</v>
      </c>
      <c r="E31" s="9">
        <v>950</v>
      </c>
      <c r="F31" s="30">
        <f t="shared" si="0"/>
        <v>4750</v>
      </c>
    </row>
    <row r="32" spans="1:6" ht="15.75" customHeight="1" x14ac:dyDescent="0.25">
      <c r="A32" s="29" t="s">
        <v>24</v>
      </c>
      <c r="B32" s="7" t="s">
        <v>127</v>
      </c>
      <c r="C32" s="8" t="s">
        <v>13</v>
      </c>
      <c r="D32" s="11">
        <v>9</v>
      </c>
      <c r="E32" s="9">
        <f>205*1.18</f>
        <v>241.89999999999998</v>
      </c>
      <c r="F32" s="30">
        <f t="shared" si="0"/>
        <v>2177.1</v>
      </c>
    </row>
    <row r="33" spans="1:6" ht="15.75" customHeight="1" x14ac:dyDescent="0.25">
      <c r="A33" s="29" t="s">
        <v>24</v>
      </c>
      <c r="B33" s="7" t="s">
        <v>26</v>
      </c>
      <c r="C33" s="8" t="s">
        <v>13</v>
      </c>
      <c r="D33" s="11">
        <v>14</v>
      </c>
      <c r="E33" s="9">
        <v>118</v>
      </c>
      <c r="F33" s="30">
        <f t="shared" si="0"/>
        <v>1652</v>
      </c>
    </row>
    <row r="34" spans="1:6" ht="14.25" customHeight="1" x14ac:dyDescent="0.25">
      <c r="A34" s="29" t="s">
        <v>24</v>
      </c>
      <c r="B34" s="7" t="s">
        <v>128</v>
      </c>
      <c r="C34" s="8" t="s">
        <v>29</v>
      </c>
      <c r="D34" s="11">
        <v>32</v>
      </c>
      <c r="E34" s="9">
        <f>175.42*1.18</f>
        <v>206.99559999999997</v>
      </c>
      <c r="F34" s="30">
        <f t="shared" si="0"/>
        <v>6623.859199999999</v>
      </c>
    </row>
    <row r="35" spans="1:6" ht="14.25" customHeight="1" x14ac:dyDescent="0.25">
      <c r="A35" s="27" t="s">
        <v>129</v>
      </c>
      <c r="B35" s="18" t="s">
        <v>130</v>
      </c>
      <c r="C35" s="19" t="s">
        <v>31</v>
      </c>
      <c r="D35" s="20">
        <v>3</v>
      </c>
      <c r="E35" s="21">
        <v>450</v>
      </c>
      <c r="F35" s="28">
        <f t="shared" si="0"/>
        <v>1350</v>
      </c>
    </row>
    <row r="36" spans="1:6" ht="15.75" customHeight="1" x14ac:dyDescent="0.25">
      <c r="A36" s="29" t="s">
        <v>129</v>
      </c>
      <c r="B36" s="7" t="s">
        <v>131</v>
      </c>
      <c r="C36" s="8" t="s">
        <v>14</v>
      </c>
      <c r="D36" s="11">
        <v>43</v>
      </c>
      <c r="E36" s="9">
        <v>96</v>
      </c>
      <c r="F36" s="30">
        <f t="shared" si="0"/>
        <v>4128</v>
      </c>
    </row>
    <row r="37" spans="1:6" ht="15.75" customHeight="1" x14ac:dyDescent="0.25">
      <c r="A37" s="29" t="s">
        <v>27</v>
      </c>
      <c r="B37" s="7" t="s">
        <v>30</v>
      </c>
      <c r="C37" s="8" t="s">
        <v>31</v>
      </c>
      <c r="D37" s="11">
        <v>13</v>
      </c>
      <c r="E37" s="9">
        <f>239*1.18</f>
        <v>282.02</v>
      </c>
      <c r="F37" s="30">
        <f t="shared" si="0"/>
        <v>3666.2599999999998</v>
      </c>
    </row>
    <row r="38" spans="1:6" ht="15.75" customHeight="1" x14ac:dyDescent="0.25">
      <c r="A38" s="29" t="s">
        <v>27</v>
      </c>
      <c r="B38" s="7" t="s">
        <v>33</v>
      </c>
      <c r="C38" s="8" t="s">
        <v>31</v>
      </c>
      <c r="D38" s="11">
        <v>3</v>
      </c>
      <c r="E38" s="9">
        <v>290.13</v>
      </c>
      <c r="F38" s="30">
        <f t="shared" si="0"/>
        <v>870.39</v>
      </c>
    </row>
    <row r="39" spans="1:6" ht="15.75" customHeight="1" x14ac:dyDescent="0.25">
      <c r="A39" s="29" t="s">
        <v>27</v>
      </c>
      <c r="B39" s="7" t="s">
        <v>34</v>
      </c>
      <c r="C39" s="8" t="s">
        <v>31</v>
      </c>
      <c r="D39" s="11">
        <v>14</v>
      </c>
      <c r="E39" s="9">
        <v>336.5</v>
      </c>
      <c r="F39" s="30">
        <f t="shared" si="0"/>
        <v>4711</v>
      </c>
    </row>
    <row r="40" spans="1:6" ht="15.75" customHeight="1" x14ac:dyDescent="0.25">
      <c r="A40" s="29" t="s">
        <v>27</v>
      </c>
      <c r="B40" s="7" t="s">
        <v>182</v>
      </c>
      <c r="C40" s="8" t="s">
        <v>29</v>
      </c>
      <c r="D40" s="11">
        <v>10</v>
      </c>
      <c r="E40" s="22">
        <v>195.8</v>
      </c>
      <c r="F40" s="30">
        <f t="shared" si="0"/>
        <v>1958</v>
      </c>
    </row>
    <row r="41" spans="1:6" ht="15.75" customHeight="1" x14ac:dyDescent="0.25">
      <c r="A41" s="29" t="s">
        <v>27</v>
      </c>
      <c r="B41" s="7" t="s">
        <v>35</v>
      </c>
      <c r="C41" s="8" t="s">
        <v>14</v>
      </c>
      <c r="D41" s="11">
        <v>29</v>
      </c>
      <c r="E41" s="22">
        <v>325</v>
      </c>
      <c r="F41" s="30">
        <f t="shared" si="0"/>
        <v>9425</v>
      </c>
    </row>
    <row r="42" spans="1:6" ht="15.75" customHeight="1" x14ac:dyDescent="0.25">
      <c r="A42" s="29" t="s">
        <v>27</v>
      </c>
      <c r="B42" s="7" t="s">
        <v>36</v>
      </c>
      <c r="C42" s="8" t="s">
        <v>14</v>
      </c>
      <c r="D42" s="11">
        <v>2</v>
      </c>
      <c r="E42" s="9">
        <v>356.36</v>
      </c>
      <c r="F42" s="30">
        <f t="shared" si="0"/>
        <v>712.72</v>
      </c>
    </row>
    <row r="43" spans="1:6" ht="15.75" customHeight="1" x14ac:dyDescent="0.25">
      <c r="A43" s="29" t="s">
        <v>27</v>
      </c>
      <c r="B43" s="7" t="s">
        <v>37</v>
      </c>
      <c r="C43" s="8" t="s">
        <v>14</v>
      </c>
      <c r="D43" s="11">
        <v>3</v>
      </c>
      <c r="E43" s="9">
        <v>118</v>
      </c>
      <c r="F43" s="30">
        <f t="shared" si="0"/>
        <v>354</v>
      </c>
    </row>
    <row r="44" spans="1:6" ht="15.75" customHeight="1" x14ac:dyDescent="0.25">
      <c r="A44" s="29" t="s">
        <v>27</v>
      </c>
      <c r="B44" s="7" t="s">
        <v>38</v>
      </c>
      <c r="C44" s="8" t="s">
        <v>14</v>
      </c>
      <c r="D44" s="11">
        <v>12</v>
      </c>
      <c r="E44" s="9">
        <v>531.91</v>
      </c>
      <c r="F44" s="30">
        <f t="shared" si="0"/>
        <v>6382.92</v>
      </c>
    </row>
    <row r="45" spans="1:6" ht="15.75" customHeight="1" x14ac:dyDescent="0.25">
      <c r="A45" s="29" t="s">
        <v>163</v>
      </c>
      <c r="B45" s="7" t="s">
        <v>32</v>
      </c>
      <c r="C45" s="8" t="s">
        <v>31</v>
      </c>
      <c r="D45" s="11">
        <v>8</v>
      </c>
      <c r="E45" s="9">
        <v>120</v>
      </c>
      <c r="F45" s="30">
        <f t="shared" si="0"/>
        <v>960</v>
      </c>
    </row>
    <row r="46" spans="1:6" ht="15.75" customHeight="1" x14ac:dyDescent="0.25">
      <c r="A46" s="29" t="s">
        <v>163</v>
      </c>
      <c r="B46" s="7" t="s">
        <v>164</v>
      </c>
      <c r="C46" s="8" t="s">
        <v>31</v>
      </c>
      <c r="D46" s="11">
        <v>8</v>
      </c>
      <c r="E46" s="9">
        <v>399</v>
      </c>
      <c r="F46" s="30">
        <f t="shared" si="0"/>
        <v>3192</v>
      </c>
    </row>
    <row r="47" spans="1:6" ht="15.75" customHeight="1" x14ac:dyDescent="0.25">
      <c r="A47" s="29" t="s">
        <v>27</v>
      </c>
      <c r="B47" s="7" t="s">
        <v>132</v>
      </c>
      <c r="C47" s="8" t="s">
        <v>14</v>
      </c>
      <c r="D47" s="11">
        <v>20</v>
      </c>
      <c r="E47" s="9">
        <v>100.3</v>
      </c>
      <c r="F47" s="30">
        <f t="shared" si="0"/>
        <v>2006</v>
      </c>
    </row>
    <row r="48" spans="1:6" ht="15.75" customHeight="1" x14ac:dyDescent="0.25">
      <c r="A48" s="29" t="s">
        <v>27</v>
      </c>
      <c r="B48" s="7" t="s">
        <v>166</v>
      </c>
      <c r="C48" s="8" t="s">
        <v>31</v>
      </c>
      <c r="D48" s="11">
        <v>3</v>
      </c>
      <c r="E48" s="9">
        <v>350</v>
      </c>
      <c r="F48" s="30">
        <f t="shared" si="0"/>
        <v>1050</v>
      </c>
    </row>
    <row r="49" spans="1:6" ht="15.75" customHeight="1" x14ac:dyDescent="0.25">
      <c r="A49" s="29" t="s">
        <v>27</v>
      </c>
      <c r="B49" s="7" t="s">
        <v>39</v>
      </c>
      <c r="C49" s="8" t="s">
        <v>14</v>
      </c>
      <c r="D49" s="11">
        <v>6</v>
      </c>
      <c r="E49" s="9">
        <v>21</v>
      </c>
      <c r="F49" s="30">
        <f t="shared" si="0"/>
        <v>126</v>
      </c>
    </row>
    <row r="50" spans="1:6" ht="15.75" customHeight="1" x14ac:dyDescent="0.25">
      <c r="A50" s="29" t="s">
        <v>27</v>
      </c>
      <c r="B50" s="7" t="s">
        <v>40</v>
      </c>
      <c r="C50" s="8" t="s">
        <v>14</v>
      </c>
      <c r="D50" s="11">
        <v>10</v>
      </c>
      <c r="E50" s="9">
        <v>22</v>
      </c>
      <c r="F50" s="30">
        <f t="shared" si="0"/>
        <v>220</v>
      </c>
    </row>
    <row r="51" spans="1:6" ht="15.75" customHeight="1" x14ac:dyDescent="0.25">
      <c r="A51" s="27" t="s">
        <v>27</v>
      </c>
      <c r="B51" s="18" t="s">
        <v>41</v>
      </c>
      <c r="C51" s="19" t="s">
        <v>14</v>
      </c>
      <c r="D51" s="20">
        <v>30</v>
      </c>
      <c r="E51" s="21">
        <v>290</v>
      </c>
      <c r="F51" s="28">
        <f t="shared" si="0"/>
        <v>8700</v>
      </c>
    </row>
    <row r="52" spans="1:6" ht="15.75" customHeight="1" x14ac:dyDescent="0.25">
      <c r="A52" s="29" t="s">
        <v>27</v>
      </c>
      <c r="B52" s="7" t="s">
        <v>42</v>
      </c>
      <c r="C52" s="8" t="s">
        <v>31</v>
      </c>
      <c r="D52" s="11">
        <v>6</v>
      </c>
      <c r="E52" s="9">
        <v>650</v>
      </c>
      <c r="F52" s="30">
        <f t="shared" si="0"/>
        <v>3900</v>
      </c>
    </row>
    <row r="53" spans="1:6" ht="15.75" customHeight="1" x14ac:dyDescent="0.25">
      <c r="A53" s="29" t="s">
        <v>27</v>
      </c>
      <c r="B53" s="7" t="s">
        <v>183</v>
      </c>
      <c r="C53" s="8" t="s">
        <v>14</v>
      </c>
      <c r="D53" s="11">
        <v>4</v>
      </c>
      <c r="E53" s="9">
        <v>550</v>
      </c>
      <c r="F53" s="30">
        <f t="shared" si="0"/>
        <v>2200</v>
      </c>
    </row>
    <row r="54" spans="1:6" ht="15.75" customHeight="1" x14ac:dyDescent="0.25">
      <c r="A54" s="29" t="s">
        <v>27</v>
      </c>
      <c r="B54" s="7" t="s">
        <v>142</v>
      </c>
      <c r="C54" s="8" t="s">
        <v>14</v>
      </c>
      <c r="D54" s="11">
        <v>8</v>
      </c>
      <c r="E54" s="9">
        <v>1064</v>
      </c>
      <c r="F54" s="30">
        <f t="shared" si="0"/>
        <v>8512</v>
      </c>
    </row>
    <row r="55" spans="1:6" ht="15.75" customHeight="1" x14ac:dyDescent="0.25">
      <c r="A55" s="29" t="s">
        <v>27</v>
      </c>
      <c r="B55" s="7" t="s">
        <v>43</v>
      </c>
      <c r="C55" s="8" t="s">
        <v>14</v>
      </c>
      <c r="D55" s="11">
        <v>1</v>
      </c>
      <c r="E55" s="9">
        <v>350</v>
      </c>
      <c r="F55" s="30">
        <f t="shared" si="0"/>
        <v>350</v>
      </c>
    </row>
    <row r="56" spans="1:6" ht="15.75" customHeight="1" x14ac:dyDescent="0.25">
      <c r="A56" s="27" t="s">
        <v>27</v>
      </c>
      <c r="B56" s="18" t="s">
        <v>44</v>
      </c>
      <c r="C56" s="19" t="s">
        <v>14</v>
      </c>
      <c r="D56" s="20">
        <v>7</v>
      </c>
      <c r="E56" s="21">
        <v>260</v>
      </c>
      <c r="F56" s="28">
        <f t="shared" si="0"/>
        <v>1820</v>
      </c>
    </row>
    <row r="57" spans="1:6" ht="15.75" customHeight="1" x14ac:dyDescent="0.25">
      <c r="A57" s="27" t="s">
        <v>27</v>
      </c>
      <c r="B57" s="18" t="s">
        <v>45</v>
      </c>
      <c r="C57" s="19" t="s">
        <v>14</v>
      </c>
      <c r="D57" s="20">
        <v>50</v>
      </c>
      <c r="E57" s="21">
        <v>46.57</v>
      </c>
      <c r="F57" s="28">
        <f t="shared" si="0"/>
        <v>2328.5</v>
      </c>
    </row>
    <row r="58" spans="1:6" ht="15.75" customHeight="1" x14ac:dyDescent="0.25">
      <c r="A58" s="29" t="s">
        <v>27</v>
      </c>
      <c r="B58" s="7" t="s">
        <v>46</v>
      </c>
      <c r="C58" s="8" t="s">
        <v>14</v>
      </c>
      <c r="D58" s="11">
        <v>4</v>
      </c>
      <c r="E58" s="9">
        <f>480*1.18</f>
        <v>566.4</v>
      </c>
      <c r="F58" s="30">
        <f t="shared" si="0"/>
        <v>2265.6</v>
      </c>
    </row>
    <row r="59" spans="1:6" ht="15.75" hidden="1" customHeight="1" x14ac:dyDescent="0.25">
      <c r="A59" s="29" t="s">
        <v>27</v>
      </c>
      <c r="B59" s="7" t="s">
        <v>28</v>
      </c>
      <c r="C59" s="8" t="s">
        <v>14</v>
      </c>
      <c r="D59" s="11">
        <v>0</v>
      </c>
      <c r="E59" s="9">
        <f>47.71*1.18</f>
        <v>56.297799999999995</v>
      </c>
      <c r="F59" s="30">
        <f t="shared" si="0"/>
        <v>0</v>
      </c>
    </row>
    <row r="60" spans="1:6" ht="15.75" customHeight="1" x14ac:dyDescent="0.25">
      <c r="A60" s="27" t="s">
        <v>27</v>
      </c>
      <c r="B60" s="18" t="s">
        <v>133</v>
      </c>
      <c r="C60" s="19" t="s">
        <v>14</v>
      </c>
      <c r="D60" s="20">
        <v>8</v>
      </c>
      <c r="E60" s="21">
        <v>85</v>
      </c>
      <c r="F60" s="28">
        <f t="shared" si="0"/>
        <v>680</v>
      </c>
    </row>
    <row r="61" spans="1:6" ht="15.75" customHeight="1" x14ac:dyDescent="0.25">
      <c r="A61" s="29" t="s">
        <v>27</v>
      </c>
      <c r="B61" s="7" t="s">
        <v>134</v>
      </c>
      <c r="C61" s="8" t="s">
        <v>14</v>
      </c>
      <c r="D61" s="11">
        <v>45</v>
      </c>
      <c r="E61" s="9">
        <v>90</v>
      </c>
      <c r="F61" s="30">
        <f t="shared" si="0"/>
        <v>4050</v>
      </c>
    </row>
    <row r="62" spans="1:6" ht="15.75" customHeight="1" x14ac:dyDescent="0.25">
      <c r="A62" s="29" t="s">
        <v>47</v>
      </c>
      <c r="B62" s="7" t="s">
        <v>158</v>
      </c>
      <c r="C62" s="8" t="s">
        <v>14</v>
      </c>
      <c r="D62" s="11">
        <v>3</v>
      </c>
      <c r="E62" s="9">
        <v>1195</v>
      </c>
      <c r="F62" s="30">
        <f t="shared" si="0"/>
        <v>3585</v>
      </c>
    </row>
    <row r="63" spans="1:6" ht="15.75" customHeight="1" x14ac:dyDescent="0.25">
      <c r="A63" s="29" t="s">
        <v>47</v>
      </c>
      <c r="B63" s="7" t="s">
        <v>48</v>
      </c>
      <c r="C63" s="8" t="s">
        <v>7</v>
      </c>
      <c r="D63" s="11">
        <v>16</v>
      </c>
      <c r="E63" s="9">
        <v>47.2</v>
      </c>
      <c r="F63" s="30">
        <f t="shared" si="0"/>
        <v>755.2</v>
      </c>
    </row>
    <row r="64" spans="1:6" ht="15.75" customHeight="1" x14ac:dyDescent="0.25">
      <c r="A64" s="29" t="s">
        <v>47</v>
      </c>
      <c r="B64" s="7" t="s">
        <v>168</v>
      </c>
      <c r="C64" s="8" t="s">
        <v>14</v>
      </c>
      <c r="D64" s="11">
        <v>30</v>
      </c>
      <c r="E64" s="9">
        <v>240</v>
      </c>
      <c r="F64" s="30">
        <f t="shared" si="0"/>
        <v>7200</v>
      </c>
    </row>
    <row r="65" spans="1:6" ht="15.75" customHeight="1" x14ac:dyDescent="0.25">
      <c r="A65" s="29" t="s">
        <v>47</v>
      </c>
      <c r="B65" s="7" t="s">
        <v>177</v>
      </c>
      <c r="C65" s="8" t="s">
        <v>14</v>
      </c>
      <c r="D65" s="11">
        <v>5</v>
      </c>
      <c r="E65" s="9">
        <v>1500</v>
      </c>
      <c r="F65" s="30">
        <f t="shared" si="0"/>
        <v>7500</v>
      </c>
    </row>
    <row r="66" spans="1:6" ht="15.75" customHeight="1" x14ac:dyDescent="0.25">
      <c r="A66" s="29" t="s">
        <v>47</v>
      </c>
      <c r="B66" s="7" t="s">
        <v>49</v>
      </c>
      <c r="C66" s="8" t="s">
        <v>14</v>
      </c>
      <c r="D66" s="11">
        <v>21</v>
      </c>
      <c r="E66" s="9">
        <f>155*1.18</f>
        <v>182.89999999999998</v>
      </c>
      <c r="F66" s="30">
        <f t="shared" si="0"/>
        <v>3840.8999999999996</v>
      </c>
    </row>
    <row r="67" spans="1:6" ht="15.75" customHeight="1" x14ac:dyDescent="0.25">
      <c r="A67" s="29" t="s">
        <v>47</v>
      </c>
      <c r="B67" s="7" t="s">
        <v>50</v>
      </c>
      <c r="C67" s="8" t="s">
        <v>14</v>
      </c>
      <c r="D67" s="11">
        <v>26</v>
      </c>
      <c r="E67" s="9">
        <v>33</v>
      </c>
      <c r="F67" s="30">
        <f t="shared" si="0"/>
        <v>858</v>
      </c>
    </row>
    <row r="68" spans="1:6" ht="15.75" customHeight="1" x14ac:dyDescent="0.25">
      <c r="A68" s="29" t="s">
        <v>47</v>
      </c>
      <c r="B68" s="7" t="s">
        <v>51</v>
      </c>
      <c r="C68" s="8" t="s">
        <v>14</v>
      </c>
      <c r="D68" s="11">
        <v>12</v>
      </c>
      <c r="E68" s="9">
        <v>226.3</v>
      </c>
      <c r="F68" s="30">
        <f t="shared" si="0"/>
        <v>2715.6000000000004</v>
      </c>
    </row>
    <row r="69" spans="1:6" ht="15.75" customHeight="1" x14ac:dyDescent="0.25">
      <c r="A69" s="29" t="s">
        <v>47</v>
      </c>
      <c r="B69" s="7" t="s">
        <v>52</v>
      </c>
      <c r="C69" s="8" t="s">
        <v>14</v>
      </c>
      <c r="D69" s="11">
        <v>2</v>
      </c>
      <c r="E69" s="9">
        <v>697</v>
      </c>
      <c r="F69" s="30">
        <f t="shared" si="0"/>
        <v>1394</v>
      </c>
    </row>
    <row r="70" spans="1:6" ht="15.75" customHeight="1" x14ac:dyDescent="0.25">
      <c r="A70" s="29" t="s">
        <v>47</v>
      </c>
      <c r="B70" s="7" t="s">
        <v>172</v>
      </c>
      <c r="C70" s="8" t="s">
        <v>14</v>
      </c>
      <c r="D70" s="11">
        <v>8</v>
      </c>
      <c r="E70" s="9">
        <v>984</v>
      </c>
      <c r="F70" s="30">
        <f t="shared" si="0"/>
        <v>7872</v>
      </c>
    </row>
    <row r="71" spans="1:6" ht="15.75" customHeight="1" x14ac:dyDescent="0.25">
      <c r="A71" s="29" t="s">
        <v>47</v>
      </c>
      <c r="B71" s="7" t="s">
        <v>178</v>
      </c>
      <c r="C71" s="8" t="s">
        <v>14</v>
      </c>
      <c r="D71" s="11">
        <v>3</v>
      </c>
      <c r="E71" s="9">
        <v>3600</v>
      </c>
      <c r="F71" s="30">
        <f t="shared" ref="F71:F136" si="1">+E71*D71</f>
        <v>10800</v>
      </c>
    </row>
    <row r="72" spans="1:6" ht="15.75" customHeight="1" x14ac:dyDescent="0.25">
      <c r="A72" s="29" t="s">
        <v>47</v>
      </c>
      <c r="B72" s="7" t="s">
        <v>170</v>
      </c>
      <c r="C72" s="8" t="s">
        <v>14</v>
      </c>
      <c r="D72" s="11">
        <v>18</v>
      </c>
      <c r="E72" s="9">
        <v>1650</v>
      </c>
      <c r="F72" s="30">
        <f t="shared" si="1"/>
        <v>29700</v>
      </c>
    </row>
    <row r="73" spans="1:6" ht="15.75" customHeight="1" x14ac:dyDescent="0.25">
      <c r="A73" s="29" t="s">
        <v>47</v>
      </c>
      <c r="B73" s="7" t="s">
        <v>153</v>
      </c>
      <c r="C73" s="8" t="s">
        <v>7</v>
      </c>
      <c r="D73" s="11">
        <v>5</v>
      </c>
      <c r="E73" s="9">
        <v>612</v>
      </c>
      <c r="F73" s="30">
        <f t="shared" si="1"/>
        <v>3060</v>
      </c>
    </row>
    <row r="74" spans="1:6" ht="15.75" customHeight="1" x14ac:dyDescent="0.25">
      <c r="A74" s="29" t="s">
        <v>47</v>
      </c>
      <c r="B74" s="7" t="s">
        <v>154</v>
      </c>
      <c r="C74" s="8" t="s">
        <v>7</v>
      </c>
      <c r="D74" s="11">
        <v>1</v>
      </c>
      <c r="E74" s="9">
        <v>264</v>
      </c>
      <c r="F74" s="30">
        <f t="shared" si="1"/>
        <v>264</v>
      </c>
    </row>
    <row r="75" spans="1:6" ht="15.75" customHeight="1" x14ac:dyDescent="0.25">
      <c r="A75" s="29" t="s">
        <v>47</v>
      </c>
      <c r="B75" s="7" t="s">
        <v>60</v>
      </c>
      <c r="C75" s="8" t="s">
        <v>7</v>
      </c>
      <c r="D75" s="11">
        <v>20</v>
      </c>
      <c r="E75" s="9">
        <f>32.54*1.18</f>
        <v>38.397199999999998</v>
      </c>
      <c r="F75" s="30">
        <f t="shared" si="1"/>
        <v>767.94399999999996</v>
      </c>
    </row>
    <row r="76" spans="1:6" ht="15.75" customHeight="1" x14ac:dyDescent="0.25">
      <c r="A76" s="29" t="s">
        <v>47</v>
      </c>
      <c r="B76" s="7" t="s">
        <v>184</v>
      </c>
      <c r="C76" s="8" t="s">
        <v>7</v>
      </c>
      <c r="D76" s="11">
        <v>19</v>
      </c>
      <c r="E76" s="9">
        <v>240.3</v>
      </c>
      <c r="F76" s="30">
        <f t="shared" si="1"/>
        <v>4565.7</v>
      </c>
    </row>
    <row r="77" spans="1:6" ht="15.75" customHeight="1" x14ac:dyDescent="0.25">
      <c r="A77" s="29" t="s">
        <v>47</v>
      </c>
      <c r="B77" s="7" t="s">
        <v>53</v>
      </c>
      <c r="C77" s="8" t="s">
        <v>7</v>
      </c>
      <c r="D77" s="11">
        <v>7</v>
      </c>
      <c r="E77" s="9">
        <f>55*1.18</f>
        <v>64.899999999999991</v>
      </c>
      <c r="F77" s="30">
        <f t="shared" si="1"/>
        <v>454.29999999999995</v>
      </c>
    </row>
    <row r="78" spans="1:6" ht="15.75" customHeight="1" x14ac:dyDescent="0.25">
      <c r="A78" s="29" t="s">
        <v>47</v>
      </c>
      <c r="B78" s="7" t="s">
        <v>54</v>
      </c>
      <c r="C78" s="8" t="s">
        <v>14</v>
      </c>
      <c r="D78" s="11">
        <v>7</v>
      </c>
      <c r="E78" s="9">
        <v>47.71</v>
      </c>
      <c r="F78" s="30">
        <f t="shared" si="1"/>
        <v>333.97</v>
      </c>
    </row>
    <row r="79" spans="1:6" ht="15.75" customHeight="1" x14ac:dyDescent="0.25">
      <c r="A79" s="29" t="s">
        <v>47</v>
      </c>
      <c r="B79" s="7" t="s">
        <v>185</v>
      </c>
      <c r="C79" s="8" t="s">
        <v>14</v>
      </c>
      <c r="D79" s="11">
        <v>20</v>
      </c>
      <c r="E79" s="9">
        <v>29.4</v>
      </c>
      <c r="F79" s="30">
        <f t="shared" si="1"/>
        <v>588</v>
      </c>
    </row>
    <row r="80" spans="1:6" ht="15.75" customHeight="1" x14ac:dyDescent="0.25">
      <c r="A80" s="29" t="s">
        <v>47</v>
      </c>
      <c r="B80" s="7" t="s">
        <v>55</v>
      </c>
      <c r="C80" s="8" t="s">
        <v>14</v>
      </c>
      <c r="D80" s="11">
        <v>69</v>
      </c>
      <c r="E80" s="9">
        <v>112.76</v>
      </c>
      <c r="F80" s="30">
        <f t="shared" si="1"/>
        <v>7780.4400000000005</v>
      </c>
    </row>
    <row r="81" spans="1:6" ht="15.75" customHeight="1" x14ac:dyDescent="0.25">
      <c r="A81" s="29" t="s">
        <v>47</v>
      </c>
      <c r="B81" s="7" t="s">
        <v>56</v>
      </c>
      <c r="C81" s="8" t="s">
        <v>7</v>
      </c>
      <c r="D81" s="11">
        <v>1</v>
      </c>
      <c r="E81" s="9">
        <v>33.6</v>
      </c>
      <c r="F81" s="30">
        <f t="shared" si="1"/>
        <v>33.6</v>
      </c>
    </row>
    <row r="82" spans="1:6" ht="15.75" customHeight="1" x14ac:dyDescent="0.25">
      <c r="A82" s="29" t="s">
        <v>47</v>
      </c>
      <c r="B82" s="7" t="s">
        <v>173</v>
      </c>
      <c r="C82" s="8" t="s">
        <v>14</v>
      </c>
      <c r="D82" s="11">
        <v>12</v>
      </c>
      <c r="E82" s="9">
        <v>3116</v>
      </c>
      <c r="F82" s="30">
        <f t="shared" si="1"/>
        <v>37392</v>
      </c>
    </row>
    <row r="83" spans="1:6" ht="15.75" customHeight="1" x14ac:dyDescent="0.25">
      <c r="A83" s="29" t="s">
        <v>47</v>
      </c>
      <c r="B83" s="7" t="s">
        <v>57</v>
      </c>
      <c r="C83" s="11" t="s">
        <v>14</v>
      </c>
      <c r="D83" s="11">
        <v>41</v>
      </c>
      <c r="E83" s="9">
        <v>36.25</v>
      </c>
      <c r="F83" s="30">
        <f t="shared" si="1"/>
        <v>1486.25</v>
      </c>
    </row>
    <row r="84" spans="1:6" ht="15.75" customHeight="1" x14ac:dyDescent="0.25">
      <c r="A84" s="29" t="s">
        <v>47</v>
      </c>
      <c r="B84" s="7" t="s">
        <v>58</v>
      </c>
      <c r="C84" s="11" t="s">
        <v>14</v>
      </c>
      <c r="D84" s="11">
        <v>7</v>
      </c>
      <c r="E84" s="9">
        <v>36.25</v>
      </c>
      <c r="F84" s="30">
        <f t="shared" si="1"/>
        <v>253.75</v>
      </c>
    </row>
    <row r="85" spans="1:6" ht="15.75" customHeight="1" x14ac:dyDescent="0.25">
      <c r="A85" s="29" t="s">
        <v>47</v>
      </c>
      <c r="B85" s="7" t="s">
        <v>59</v>
      </c>
      <c r="C85" s="11" t="s">
        <v>14</v>
      </c>
      <c r="D85" s="11">
        <v>36</v>
      </c>
      <c r="E85" s="9">
        <v>36.25</v>
      </c>
      <c r="F85" s="30">
        <f t="shared" si="1"/>
        <v>1305</v>
      </c>
    </row>
    <row r="86" spans="1:6" ht="15.75" customHeight="1" x14ac:dyDescent="0.25">
      <c r="A86" s="29" t="s">
        <v>47</v>
      </c>
      <c r="B86" s="7" t="s">
        <v>135</v>
      </c>
      <c r="C86" s="11" t="s">
        <v>14</v>
      </c>
      <c r="D86" s="11">
        <v>1</v>
      </c>
      <c r="E86" s="9">
        <v>175</v>
      </c>
      <c r="F86" s="30">
        <f t="shared" si="1"/>
        <v>175</v>
      </c>
    </row>
    <row r="87" spans="1:6" ht="15.75" customHeight="1" x14ac:dyDescent="0.25">
      <c r="A87" s="29" t="s">
        <v>47</v>
      </c>
      <c r="B87" s="7" t="s">
        <v>136</v>
      </c>
      <c r="C87" s="8" t="s">
        <v>7</v>
      </c>
      <c r="D87" s="11">
        <v>5</v>
      </c>
      <c r="E87" s="9">
        <f>360*1.18</f>
        <v>424.79999999999995</v>
      </c>
      <c r="F87" s="30">
        <f t="shared" si="1"/>
        <v>2124</v>
      </c>
    </row>
    <row r="88" spans="1:6" ht="15.75" customHeight="1" x14ac:dyDescent="0.25">
      <c r="A88" s="29" t="s">
        <v>47</v>
      </c>
      <c r="B88" s="7" t="s">
        <v>61</v>
      </c>
      <c r="C88" s="8" t="s">
        <v>14</v>
      </c>
      <c r="D88" s="11">
        <v>27</v>
      </c>
      <c r="E88" s="9">
        <v>123.78</v>
      </c>
      <c r="F88" s="30">
        <f t="shared" si="1"/>
        <v>3342.06</v>
      </c>
    </row>
    <row r="89" spans="1:6" ht="15.75" customHeight="1" x14ac:dyDescent="0.25">
      <c r="A89" s="29" t="s">
        <v>47</v>
      </c>
      <c r="B89" s="7" t="s">
        <v>62</v>
      </c>
      <c r="C89" s="8" t="s">
        <v>63</v>
      </c>
      <c r="D89" s="11">
        <v>17</v>
      </c>
      <c r="E89" s="9">
        <v>450</v>
      </c>
      <c r="F89" s="30">
        <f t="shared" si="1"/>
        <v>7650</v>
      </c>
    </row>
    <row r="90" spans="1:6" ht="15.75" customHeight="1" x14ac:dyDescent="0.25">
      <c r="A90" s="29" t="s">
        <v>47</v>
      </c>
      <c r="B90" s="7" t="s">
        <v>64</v>
      </c>
      <c r="C90" s="8" t="s">
        <v>7</v>
      </c>
      <c r="D90" s="11">
        <v>7</v>
      </c>
      <c r="E90" s="9">
        <v>175</v>
      </c>
      <c r="F90" s="30">
        <f t="shared" si="1"/>
        <v>1225</v>
      </c>
    </row>
    <row r="91" spans="1:6" ht="15.75" customHeight="1" x14ac:dyDescent="0.25">
      <c r="A91" s="29" t="s">
        <v>47</v>
      </c>
      <c r="B91" s="7" t="s">
        <v>186</v>
      </c>
      <c r="C91" s="8" t="s">
        <v>14</v>
      </c>
      <c r="D91" s="11">
        <v>2</v>
      </c>
      <c r="E91" s="9">
        <v>12.9</v>
      </c>
      <c r="F91" s="30">
        <f t="shared" si="1"/>
        <v>25.8</v>
      </c>
    </row>
    <row r="92" spans="1:6" ht="15.75" hidden="1" customHeight="1" x14ac:dyDescent="0.25">
      <c r="A92" s="29" t="s">
        <v>47</v>
      </c>
      <c r="B92" s="7" t="s">
        <v>187</v>
      </c>
      <c r="C92" s="8" t="s">
        <v>14</v>
      </c>
      <c r="D92" s="11">
        <v>0</v>
      </c>
      <c r="E92" s="9">
        <v>15</v>
      </c>
      <c r="F92" s="30">
        <f t="shared" si="1"/>
        <v>0</v>
      </c>
    </row>
    <row r="93" spans="1:6" ht="15.75" customHeight="1" x14ac:dyDescent="0.25">
      <c r="A93" s="29" t="s">
        <v>47</v>
      </c>
      <c r="B93" s="7" t="s">
        <v>167</v>
      </c>
      <c r="C93" s="8" t="s">
        <v>14</v>
      </c>
      <c r="D93" s="11">
        <v>100</v>
      </c>
      <c r="E93" s="9">
        <v>49.2</v>
      </c>
      <c r="F93" s="30">
        <f t="shared" si="1"/>
        <v>4920</v>
      </c>
    </row>
    <row r="94" spans="1:6" ht="15.75" customHeight="1" x14ac:dyDescent="0.25">
      <c r="A94" s="29" t="s">
        <v>47</v>
      </c>
      <c r="B94" s="7" t="s">
        <v>65</v>
      </c>
      <c r="C94" s="8" t="s">
        <v>14</v>
      </c>
      <c r="D94" s="11">
        <v>2</v>
      </c>
      <c r="E94" s="9">
        <v>325</v>
      </c>
      <c r="F94" s="30">
        <f t="shared" si="1"/>
        <v>650</v>
      </c>
    </row>
    <row r="95" spans="1:6" ht="15.75" customHeight="1" x14ac:dyDescent="0.25">
      <c r="A95" s="29" t="s">
        <v>47</v>
      </c>
      <c r="B95" s="7" t="s">
        <v>137</v>
      </c>
      <c r="C95" s="8" t="s">
        <v>66</v>
      </c>
      <c r="D95" s="11">
        <v>2</v>
      </c>
      <c r="E95" s="9">
        <f>800*1.18</f>
        <v>944</v>
      </c>
      <c r="F95" s="30">
        <f t="shared" si="1"/>
        <v>1888</v>
      </c>
    </row>
    <row r="96" spans="1:6" ht="15.75" customHeight="1" x14ac:dyDescent="0.25">
      <c r="A96" s="29" t="s">
        <v>47</v>
      </c>
      <c r="B96" s="7" t="s">
        <v>67</v>
      </c>
      <c r="C96" s="8" t="s">
        <v>14</v>
      </c>
      <c r="D96" s="11">
        <v>3</v>
      </c>
      <c r="E96" s="9">
        <v>290</v>
      </c>
      <c r="F96" s="30">
        <f t="shared" si="1"/>
        <v>870</v>
      </c>
    </row>
    <row r="97" spans="1:6" ht="15.75" customHeight="1" x14ac:dyDescent="0.25">
      <c r="A97" s="29" t="s">
        <v>47</v>
      </c>
      <c r="B97" s="7" t="s">
        <v>68</v>
      </c>
      <c r="C97" s="8" t="s">
        <v>7</v>
      </c>
      <c r="D97" s="11">
        <v>20</v>
      </c>
      <c r="E97" s="9">
        <v>115.1</v>
      </c>
      <c r="F97" s="30">
        <f t="shared" si="1"/>
        <v>2302</v>
      </c>
    </row>
    <row r="98" spans="1:6" ht="15.75" customHeight="1" x14ac:dyDescent="0.25">
      <c r="A98" s="29" t="s">
        <v>47</v>
      </c>
      <c r="B98" s="7" t="s">
        <v>169</v>
      </c>
      <c r="C98" s="8" t="s">
        <v>14</v>
      </c>
      <c r="D98" s="11">
        <v>10</v>
      </c>
      <c r="E98" s="9">
        <v>670</v>
      </c>
      <c r="F98" s="30">
        <f t="shared" si="1"/>
        <v>6700</v>
      </c>
    </row>
    <row r="99" spans="1:6" ht="15.75" customHeight="1" x14ac:dyDescent="0.25">
      <c r="A99" s="29" t="s">
        <v>47</v>
      </c>
      <c r="B99" s="7" t="s">
        <v>138</v>
      </c>
      <c r="C99" s="8" t="s">
        <v>7</v>
      </c>
      <c r="D99" s="11">
        <v>24</v>
      </c>
      <c r="E99" s="9">
        <f>126.3994*1.18</f>
        <v>149.15129199999998</v>
      </c>
      <c r="F99" s="30">
        <f t="shared" si="1"/>
        <v>3579.6310079999994</v>
      </c>
    </row>
    <row r="100" spans="1:6" ht="15.75" customHeight="1" x14ac:dyDescent="0.25">
      <c r="A100" s="29" t="s">
        <v>47</v>
      </c>
      <c r="B100" s="7" t="s">
        <v>139</v>
      </c>
      <c r="C100" s="8" t="s">
        <v>14</v>
      </c>
      <c r="D100" s="11">
        <v>7</v>
      </c>
      <c r="E100" s="9">
        <v>303.95999999999998</v>
      </c>
      <c r="F100" s="30">
        <f t="shared" si="1"/>
        <v>2127.7199999999998</v>
      </c>
    </row>
    <row r="101" spans="1:6" ht="15.75" customHeight="1" x14ac:dyDescent="0.25">
      <c r="A101" s="27" t="s">
        <v>47</v>
      </c>
      <c r="B101" s="18" t="s">
        <v>140</v>
      </c>
      <c r="C101" s="19" t="s">
        <v>14</v>
      </c>
      <c r="D101" s="20">
        <v>7</v>
      </c>
      <c r="E101" s="21">
        <v>228.8</v>
      </c>
      <c r="F101" s="28">
        <f t="shared" si="1"/>
        <v>1601.6000000000001</v>
      </c>
    </row>
    <row r="102" spans="1:6" ht="15.75" customHeight="1" x14ac:dyDescent="0.25">
      <c r="A102" s="29" t="s">
        <v>47</v>
      </c>
      <c r="B102" s="7" t="s">
        <v>69</v>
      </c>
      <c r="C102" s="8" t="s">
        <v>7</v>
      </c>
      <c r="D102" s="11">
        <v>42</v>
      </c>
      <c r="E102" s="9">
        <f>126.3994*1.18</f>
        <v>149.15129199999998</v>
      </c>
      <c r="F102" s="30">
        <f t="shared" si="1"/>
        <v>6264.3542639999996</v>
      </c>
    </row>
    <row r="103" spans="1:6" ht="15.75" customHeight="1" x14ac:dyDescent="0.25">
      <c r="A103" s="29" t="s">
        <v>47</v>
      </c>
      <c r="B103" s="7" t="s">
        <v>70</v>
      </c>
      <c r="C103" s="8" t="s">
        <v>14</v>
      </c>
      <c r="D103" s="11">
        <v>1158</v>
      </c>
      <c r="E103" s="9">
        <v>15.93</v>
      </c>
      <c r="F103" s="30">
        <f t="shared" si="1"/>
        <v>18446.939999999999</v>
      </c>
    </row>
    <row r="104" spans="1:6" ht="15.75" customHeight="1" x14ac:dyDescent="0.25">
      <c r="A104" s="29" t="s">
        <v>47</v>
      </c>
      <c r="B104" s="7" t="s">
        <v>71</v>
      </c>
      <c r="C104" s="8" t="s">
        <v>14</v>
      </c>
      <c r="D104" s="11">
        <v>164</v>
      </c>
      <c r="E104" s="9">
        <v>70.89</v>
      </c>
      <c r="F104" s="30">
        <f t="shared" si="1"/>
        <v>11625.960000000001</v>
      </c>
    </row>
    <row r="105" spans="1:6" ht="15.75" customHeight="1" x14ac:dyDescent="0.25">
      <c r="A105" s="29" t="s">
        <v>47</v>
      </c>
      <c r="B105" s="7" t="s">
        <v>72</v>
      </c>
      <c r="C105" s="8" t="s">
        <v>14</v>
      </c>
      <c r="D105" s="11">
        <v>10</v>
      </c>
      <c r="E105" s="9">
        <f>29.92*1.18</f>
        <v>35.305599999999998</v>
      </c>
      <c r="F105" s="30">
        <f t="shared" si="1"/>
        <v>353.05599999999998</v>
      </c>
    </row>
    <row r="106" spans="1:6" ht="15.75" customHeight="1" x14ac:dyDescent="0.25">
      <c r="A106" s="29" t="s">
        <v>47</v>
      </c>
      <c r="B106" s="7" t="s">
        <v>73</v>
      </c>
      <c r="C106" s="8" t="s">
        <v>14</v>
      </c>
      <c r="D106" s="11">
        <v>78</v>
      </c>
      <c r="E106" s="9">
        <f>34.915*1.18</f>
        <v>41.1997</v>
      </c>
      <c r="F106" s="30">
        <f t="shared" si="1"/>
        <v>3213.5765999999999</v>
      </c>
    </row>
    <row r="107" spans="1:6" ht="15.75" customHeight="1" x14ac:dyDescent="0.25">
      <c r="A107" s="29" t="s">
        <v>47</v>
      </c>
      <c r="B107" s="7" t="s">
        <v>74</v>
      </c>
      <c r="C107" s="8" t="s">
        <v>14</v>
      </c>
      <c r="D107" s="11">
        <v>31</v>
      </c>
      <c r="E107" s="9">
        <v>41.3</v>
      </c>
      <c r="F107" s="30">
        <f t="shared" si="1"/>
        <v>1280.3</v>
      </c>
    </row>
    <row r="108" spans="1:6" ht="15.75" customHeight="1" x14ac:dyDescent="0.25">
      <c r="A108" s="29" t="s">
        <v>47</v>
      </c>
      <c r="B108" s="7" t="s">
        <v>75</v>
      </c>
      <c r="C108" s="8" t="s">
        <v>14</v>
      </c>
      <c r="D108" s="11">
        <v>20</v>
      </c>
      <c r="E108" s="9">
        <v>19.5</v>
      </c>
      <c r="F108" s="30">
        <f t="shared" si="1"/>
        <v>390</v>
      </c>
    </row>
    <row r="109" spans="1:6" ht="15.75" customHeight="1" x14ac:dyDescent="0.25">
      <c r="A109" s="29" t="s">
        <v>47</v>
      </c>
      <c r="B109" s="7" t="s">
        <v>76</v>
      </c>
      <c r="C109" s="8" t="s">
        <v>14</v>
      </c>
      <c r="D109" s="11">
        <v>33</v>
      </c>
      <c r="E109" s="9">
        <v>41.3</v>
      </c>
      <c r="F109" s="30">
        <f t="shared" si="1"/>
        <v>1362.8999999999999</v>
      </c>
    </row>
    <row r="110" spans="1:6" ht="15.75" customHeight="1" x14ac:dyDescent="0.25">
      <c r="A110" s="27" t="s">
        <v>47</v>
      </c>
      <c r="B110" s="18" t="s">
        <v>156</v>
      </c>
      <c r="C110" s="19" t="s">
        <v>14</v>
      </c>
      <c r="D110" s="20">
        <v>44</v>
      </c>
      <c r="E110" s="21">
        <f>35*1.18</f>
        <v>41.3</v>
      </c>
      <c r="F110" s="28">
        <f t="shared" si="1"/>
        <v>1817.1999999999998</v>
      </c>
    </row>
    <row r="111" spans="1:6" ht="15.75" customHeight="1" x14ac:dyDescent="0.25">
      <c r="A111" s="29" t="s">
        <v>47</v>
      </c>
      <c r="B111" s="7" t="s">
        <v>77</v>
      </c>
      <c r="C111" s="8" t="s">
        <v>14</v>
      </c>
      <c r="D111" s="11">
        <v>48</v>
      </c>
      <c r="E111" s="9">
        <f>35*1.18</f>
        <v>41.3</v>
      </c>
      <c r="F111" s="30">
        <f t="shared" si="1"/>
        <v>1982.3999999999999</v>
      </c>
    </row>
    <row r="112" spans="1:6" ht="15.75" customHeight="1" x14ac:dyDescent="0.25">
      <c r="A112" s="29" t="s">
        <v>47</v>
      </c>
      <c r="B112" s="7" t="s">
        <v>78</v>
      </c>
      <c r="C112" s="8" t="s">
        <v>14</v>
      </c>
      <c r="D112" s="11">
        <v>40</v>
      </c>
      <c r="E112" s="9">
        <f>35*1.18</f>
        <v>41.3</v>
      </c>
      <c r="F112" s="30">
        <f t="shared" si="1"/>
        <v>1652</v>
      </c>
    </row>
    <row r="113" spans="1:6" ht="15.75" customHeight="1" x14ac:dyDescent="0.25">
      <c r="A113" s="29" t="s">
        <v>47</v>
      </c>
      <c r="B113" s="7" t="s">
        <v>79</v>
      </c>
      <c r="C113" s="8" t="s">
        <v>14</v>
      </c>
      <c r="D113" s="11">
        <v>37</v>
      </c>
      <c r="E113" s="9">
        <f>35*1.18</f>
        <v>41.3</v>
      </c>
      <c r="F113" s="30">
        <f t="shared" si="1"/>
        <v>1528.1</v>
      </c>
    </row>
    <row r="114" spans="1:6" ht="15.75" customHeight="1" x14ac:dyDescent="0.25">
      <c r="A114" s="27" t="s">
        <v>47</v>
      </c>
      <c r="B114" s="18" t="s">
        <v>80</v>
      </c>
      <c r="C114" s="19" t="s">
        <v>14</v>
      </c>
      <c r="D114" s="20">
        <v>1</v>
      </c>
      <c r="E114" s="21">
        <v>250</v>
      </c>
      <c r="F114" s="28">
        <f t="shared" si="1"/>
        <v>250</v>
      </c>
    </row>
    <row r="115" spans="1:6" ht="15.75" customHeight="1" x14ac:dyDescent="0.25">
      <c r="A115" s="27" t="s">
        <v>47</v>
      </c>
      <c r="B115" s="18" t="s">
        <v>92</v>
      </c>
      <c r="C115" s="19" t="s">
        <v>14</v>
      </c>
      <c r="D115" s="20">
        <v>118</v>
      </c>
      <c r="E115" s="21">
        <v>22</v>
      </c>
      <c r="F115" s="28">
        <f t="shared" si="1"/>
        <v>2596</v>
      </c>
    </row>
    <row r="116" spans="1:6" ht="15.75" customHeight="1" x14ac:dyDescent="0.25">
      <c r="A116" s="29" t="s">
        <v>47</v>
      </c>
      <c r="B116" s="7" t="s">
        <v>81</v>
      </c>
      <c r="C116" s="8" t="s">
        <v>7</v>
      </c>
      <c r="D116" s="11">
        <v>2</v>
      </c>
      <c r="E116" s="9">
        <v>660.8</v>
      </c>
      <c r="F116" s="30">
        <f t="shared" si="1"/>
        <v>1321.6</v>
      </c>
    </row>
    <row r="117" spans="1:6" ht="15.75" customHeight="1" x14ac:dyDescent="0.25">
      <c r="A117" s="29" t="s">
        <v>47</v>
      </c>
      <c r="B117" s="7" t="s">
        <v>82</v>
      </c>
      <c r="C117" s="8" t="s">
        <v>14</v>
      </c>
      <c r="D117" s="11">
        <v>5</v>
      </c>
      <c r="E117" s="9">
        <v>78.900000000000006</v>
      </c>
      <c r="F117" s="30">
        <f t="shared" si="1"/>
        <v>394.5</v>
      </c>
    </row>
    <row r="118" spans="1:6" ht="15" customHeight="1" x14ac:dyDescent="0.25">
      <c r="A118" s="29" t="s">
        <v>47</v>
      </c>
      <c r="B118" s="7" t="s">
        <v>83</v>
      </c>
      <c r="C118" s="8" t="s">
        <v>14</v>
      </c>
      <c r="D118" s="11">
        <v>8</v>
      </c>
      <c r="E118" s="9">
        <f>140*1.18</f>
        <v>165.2</v>
      </c>
      <c r="F118" s="30">
        <f t="shared" si="1"/>
        <v>1321.6</v>
      </c>
    </row>
    <row r="119" spans="1:6" ht="15.75" customHeight="1" x14ac:dyDescent="0.25">
      <c r="A119" s="29" t="s">
        <v>47</v>
      </c>
      <c r="B119" s="7" t="s">
        <v>84</v>
      </c>
      <c r="C119" s="8" t="s">
        <v>14</v>
      </c>
      <c r="D119" s="11">
        <v>13</v>
      </c>
      <c r="E119" s="9">
        <v>234</v>
      </c>
      <c r="F119" s="30">
        <f t="shared" si="1"/>
        <v>3042</v>
      </c>
    </row>
    <row r="120" spans="1:6" ht="15.75" customHeight="1" x14ac:dyDescent="0.25">
      <c r="A120" s="29" t="s">
        <v>47</v>
      </c>
      <c r="B120" s="7" t="s">
        <v>85</v>
      </c>
      <c r="C120" s="8" t="s">
        <v>14</v>
      </c>
      <c r="D120" s="11">
        <v>11</v>
      </c>
      <c r="E120" s="9">
        <v>673.8</v>
      </c>
      <c r="F120" s="30">
        <f t="shared" si="1"/>
        <v>7411.7999999999993</v>
      </c>
    </row>
    <row r="121" spans="1:6" ht="15.75" customHeight="1" x14ac:dyDescent="0.25">
      <c r="A121" s="27" t="s">
        <v>47</v>
      </c>
      <c r="B121" s="18" t="s">
        <v>86</v>
      </c>
      <c r="C121" s="19" t="s">
        <v>14</v>
      </c>
      <c r="D121" s="20">
        <v>11</v>
      </c>
      <c r="E121" s="21">
        <v>480</v>
      </c>
      <c r="F121" s="28">
        <f t="shared" si="1"/>
        <v>5280</v>
      </c>
    </row>
    <row r="122" spans="1:6" ht="15.75" customHeight="1" x14ac:dyDescent="0.25">
      <c r="A122" s="29" t="s">
        <v>47</v>
      </c>
      <c r="B122" s="7" t="s">
        <v>87</v>
      </c>
      <c r="C122" s="8" t="s">
        <v>19</v>
      </c>
      <c r="D122" s="11">
        <v>26</v>
      </c>
      <c r="E122" s="9">
        <v>240</v>
      </c>
      <c r="F122" s="30">
        <f t="shared" si="1"/>
        <v>6240</v>
      </c>
    </row>
    <row r="123" spans="1:6" ht="15.75" customHeight="1" x14ac:dyDescent="0.25">
      <c r="A123" s="27" t="s">
        <v>47</v>
      </c>
      <c r="B123" s="18" t="s">
        <v>88</v>
      </c>
      <c r="C123" s="19" t="s">
        <v>14</v>
      </c>
      <c r="D123" s="20">
        <v>31</v>
      </c>
      <c r="E123" s="21">
        <f>225*1.18</f>
        <v>265.5</v>
      </c>
      <c r="F123" s="28">
        <f t="shared" si="1"/>
        <v>8230.5</v>
      </c>
    </row>
    <row r="124" spans="1:6" ht="15.75" customHeight="1" x14ac:dyDescent="0.25">
      <c r="A124" s="27" t="s">
        <v>47</v>
      </c>
      <c r="B124" s="18" t="s">
        <v>89</v>
      </c>
      <c r="C124" s="19" t="s">
        <v>90</v>
      </c>
      <c r="D124" s="20">
        <v>232</v>
      </c>
      <c r="E124" s="21">
        <f>39.406*1.18</f>
        <v>46.499079999999999</v>
      </c>
      <c r="F124" s="28">
        <f t="shared" si="1"/>
        <v>10787.78656</v>
      </c>
    </row>
    <row r="125" spans="1:6" ht="15.75" customHeight="1" x14ac:dyDescent="0.25">
      <c r="A125" s="29" t="s">
        <v>47</v>
      </c>
      <c r="B125" s="7" t="s">
        <v>91</v>
      </c>
      <c r="C125" s="8" t="s">
        <v>14</v>
      </c>
      <c r="D125" s="11">
        <v>3</v>
      </c>
      <c r="E125" s="9">
        <v>13.85</v>
      </c>
      <c r="F125" s="30">
        <f t="shared" si="1"/>
        <v>41.55</v>
      </c>
    </row>
    <row r="126" spans="1:6" ht="15.75" customHeight="1" x14ac:dyDescent="0.25">
      <c r="A126" s="29" t="s">
        <v>47</v>
      </c>
      <c r="B126" s="7" t="s">
        <v>92</v>
      </c>
      <c r="C126" s="8" t="s">
        <v>14</v>
      </c>
      <c r="D126" s="11">
        <v>118</v>
      </c>
      <c r="E126" s="9">
        <v>22</v>
      </c>
      <c r="F126" s="30">
        <f t="shared" si="1"/>
        <v>2596</v>
      </c>
    </row>
    <row r="127" spans="1:6" ht="15.75" customHeight="1" x14ac:dyDescent="0.25">
      <c r="A127" s="29" t="s">
        <v>47</v>
      </c>
      <c r="B127" s="7" t="s">
        <v>93</v>
      </c>
      <c r="C127" s="8" t="s">
        <v>14</v>
      </c>
      <c r="D127" s="11">
        <v>5</v>
      </c>
      <c r="E127" s="9">
        <v>65</v>
      </c>
      <c r="F127" s="30">
        <f t="shared" si="1"/>
        <v>325</v>
      </c>
    </row>
    <row r="128" spans="1:6" ht="15.75" customHeight="1" x14ac:dyDescent="0.25">
      <c r="A128" s="29" t="s">
        <v>47</v>
      </c>
      <c r="B128" s="7" t="s">
        <v>94</v>
      </c>
      <c r="C128" s="8" t="s">
        <v>14</v>
      </c>
      <c r="D128" s="11">
        <v>3</v>
      </c>
      <c r="E128" s="9">
        <v>1195</v>
      </c>
      <c r="F128" s="30">
        <f t="shared" si="1"/>
        <v>3585</v>
      </c>
    </row>
    <row r="129" spans="1:7" ht="15.75" customHeight="1" x14ac:dyDescent="0.25">
      <c r="A129" s="29" t="s">
        <v>47</v>
      </c>
      <c r="B129" s="7" t="s">
        <v>95</v>
      </c>
      <c r="C129" s="8" t="s">
        <v>14</v>
      </c>
      <c r="D129" s="11">
        <v>24</v>
      </c>
      <c r="E129" s="9">
        <v>1.71</v>
      </c>
      <c r="F129" s="30">
        <f t="shared" si="1"/>
        <v>41.04</v>
      </c>
    </row>
    <row r="130" spans="1:7" ht="15.75" customHeight="1" x14ac:dyDescent="0.25">
      <c r="A130" s="29" t="s">
        <v>47</v>
      </c>
      <c r="B130" s="7" t="s">
        <v>141</v>
      </c>
      <c r="C130" s="8" t="s">
        <v>7</v>
      </c>
      <c r="D130" s="11">
        <v>1</v>
      </c>
      <c r="E130" s="9">
        <f>400*1.18</f>
        <v>472</v>
      </c>
      <c r="F130" s="30">
        <f t="shared" si="1"/>
        <v>472</v>
      </c>
    </row>
    <row r="131" spans="1:7" ht="15.75" customHeight="1" x14ac:dyDescent="0.25">
      <c r="A131" s="29" t="s">
        <v>47</v>
      </c>
      <c r="B131" s="7" t="s">
        <v>96</v>
      </c>
      <c r="C131" s="8" t="s">
        <v>14</v>
      </c>
      <c r="D131" s="11">
        <v>1</v>
      </c>
      <c r="E131" s="9">
        <f>320*1.18</f>
        <v>377.59999999999997</v>
      </c>
      <c r="F131" s="30">
        <f t="shared" si="1"/>
        <v>377.59999999999997</v>
      </c>
      <c r="G131" s="10"/>
    </row>
    <row r="132" spans="1:7" ht="15.75" customHeight="1" x14ac:dyDescent="0.25">
      <c r="A132" s="29" t="s">
        <v>47</v>
      </c>
      <c r="B132" s="7" t="s">
        <v>97</v>
      </c>
      <c r="C132" s="8" t="s">
        <v>7</v>
      </c>
      <c r="D132" s="11">
        <v>1</v>
      </c>
      <c r="E132" s="9">
        <f>450*1.18</f>
        <v>531</v>
      </c>
      <c r="F132" s="30">
        <f t="shared" si="1"/>
        <v>531</v>
      </c>
      <c r="G132" s="10"/>
    </row>
    <row r="133" spans="1:7" ht="15" customHeight="1" x14ac:dyDescent="0.25">
      <c r="A133" s="29" t="s">
        <v>47</v>
      </c>
      <c r="B133" s="7" t="s">
        <v>98</v>
      </c>
      <c r="C133" s="8" t="s">
        <v>14</v>
      </c>
      <c r="D133" s="11">
        <v>1</v>
      </c>
      <c r="E133" s="9">
        <f>330*1.18</f>
        <v>389.4</v>
      </c>
      <c r="F133" s="30">
        <f t="shared" si="1"/>
        <v>389.4</v>
      </c>
      <c r="G133" s="10"/>
    </row>
    <row r="134" spans="1:7" x14ac:dyDescent="0.25">
      <c r="A134" s="29" t="s">
        <v>47</v>
      </c>
      <c r="B134" s="7" t="s">
        <v>99</v>
      </c>
      <c r="C134" s="8" t="s">
        <v>14</v>
      </c>
      <c r="D134" s="11">
        <v>2</v>
      </c>
      <c r="E134" s="9">
        <f>90.55*1.18</f>
        <v>106.84899999999999</v>
      </c>
      <c r="F134" s="30">
        <f t="shared" si="1"/>
        <v>213.69799999999998</v>
      </c>
      <c r="G134" s="10"/>
    </row>
    <row r="135" spans="1:7" x14ac:dyDescent="0.25">
      <c r="A135" s="29" t="s">
        <v>47</v>
      </c>
      <c r="B135" s="7" t="s">
        <v>100</v>
      </c>
      <c r="C135" s="8" t="s">
        <v>14</v>
      </c>
      <c r="D135" s="11">
        <v>25</v>
      </c>
      <c r="E135" s="9">
        <f>120*1.18</f>
        <v>141.6</v>
      </c>
      <c r="F135" s="30">
        <f t="shared" si="1"/>
        <v>3540</v>
      </c>
      <c r="G135" s="10"/>
    </row>
    <row r="136" spans="1:7" x14ac:dyDescent="0.25">
      <c r="A136" s="29" t="s">
        <v>47</v>
      </c>
      <c r="B136" s="7" t="s">
        <v>101</v>
      </c>
      <c r="C136" s="8" t="s">
        <v>14</v>
      </c>
      <c r="D136" s="11">
        <v>5</v>
      </c>
      <c r="E136" s="9">
        <v>250</v>
      </c>
      <c r="F136" s="30">
        <f t="shared" si="1"/>
        <v>1250</v>
      </c>
      <c r="G136" s="10"/>
    </row>
    <row r="137" spans="1:7" x14ac:dyDescent="0.25">
      <c r="A137" s="27" t="s">
        <v>47</v>
      </c>
      <c r="B137" s="18" t="s">
        <v>142</v>
      </c>
      <c r="C137" s="19" t="s">
        <v>14</v>
      </c>
      <c r="D137" s="20">
        <v>10</v>
      </c>
      <c r="E137" s="21">
        <v>1064</v>
      </c>
      <c r="F137" s="28">
        <f t="shared" ref="F137:F160" si="2">+E137*D137</f>
        <v>10640</v>
      </c>
    </row>
    <row r="138" spans="1:7" ht="15" customHeight="1" x14ac:dyDescent="0.25">
      <c r="A138" s="29" t="s">
        <v>159</v>
      </c>
      <c r="B138" s="7" t="s">
        <v>80</v>
      </c>
      <c r="C138" s="8" t="s">
        <v>14</v>
      </c>
      <c r="D138" s="11">
        <v>1</v>
      </c>
      <c r="E138" s="9">
        <v>250</v>
      </c>
      <c r="F138" s="30">
        <f t="shared" si="2"/>
        <v>250</v>
      </c>
    </row>
    <row r="139" spans="1:7" ht="15" customHeight="1" x14ac:dyDescent="0.25">
      <c r="A139" s="29" t="s">
        <v>47</v>
      </c>
      <c r="B139" s="7" t="s">
        <v>102</v>
      </c>
      <c r="C139" s="8" t="s">
        <v>14</v>
      </c>
      <c r="D139" s="11">
        <v>11</v>
      </c>
      <c r="E139" s="9">
        <v>99</v>
      </c>
      <c r="F139" s="30">
        <f t="shared" si="2"/>
        <v>1089</v>
      </c>
    </row>
    <row r="140" spans="1:7" x14ac:dyDescent="0.25">
      <c r="A140" s="29" t="s">
        <v>47</v>
      </c>
      <c r="B140" s="7" t="s">
        <v>103</v>
      </c>
      <c r="C140" s="8" t="s">
        <v>14</v>
      </c>
      <c r="D140" s="11">
        <v>8</v>
      </c>
      <c r="E140" s="9">
        <v>190</v>
      </c>
      <c r="F140" s="30">
        <f t="shared" si="2"/>
        <v>1520</v>
      </c>
    </row>
    <row r="141" spans="1:7" x14ac:dyDescent="0.25">
      <c r="A141" s="29" t="s">
        <v>47</v>
      </c>
      <c r="B141" s="7" t="s">
        <v>105</v>
      </c>
      <c r="C141" s="8" t="s">
        <v>14</v>
      </c>
      <c r="D141" s="11">
        <v>10</v>
      </c>
      <c r="E141" s="9">
        <v>488.2</v>
      </c>
      <c r="F141" s="30">
        <f t="shared" si="2"/>
        <v>4882</v>
      </c>
    </row>
    <row r="142" spans="1:7" x14ac:dyDescent="0.25">
      <c r="A142" s="29" t="s">
        <v>47</v>
      </c>
      <c r="B142" s="7" t="s">
        <v>176</v>
      </c>
      <c r="C142" s="8" t="s">
        <v>14</v>
      </c>
      <c r="D142" s="11">
        <v>1</v>
      </c>
      <c r="E142" s="9">
        <v>4500</v>
      </c>
      <c r="F142" s="30">
        <f t="shared" si="2"/>
        <v>4500</v>
      </c>
    </row>
    <row r="143" spans="1:7" x14ac:dyDescent="0.25">
      <c r="A143" s="29" t="s">
        <v>47</v>
      </c>
      <c r="B143" s="7" t="s">
        <v>143</v>
      </c>
      <c r="C143" s="8" t="s">
        <v>14</v>
      </c>
      <c r="D143" s="11">
        <v>1</v>
      </c>
      <c r="E143" s="9">
        <v>1450</v>
      </c>
      <c r="F143" s="30">
        <f t="shared" si="2"/>
        <v>1450</v>
      </c>
    </row>
    <row r="144" spans="1:7" x14ac:dyDescent="0.25">
      <c r="A144" s="29" t="s">
        <v>47</v>
      </c>
      <c r="B144" s="7" t="s">
        <v>144</v>
      </c>
      <c r="C144" s="8" t="s">
        <v>7</v>
      </c>
      <c r="D144" s="11">
        <v>9</v>
      </c>
      <c r="E144" s="9">
        <v>71</v>
      </c>
      <c r="F144" s="30">
        <f t="shared" si="2"/>
        <v>639</v>
      </c>
    </row>
    <row r="145" spans="1:6" ht="15" customHeight="1" x14ac:dyDescent="0.25">
      <c r="A145" s="29" t="s">
        <v>47</v>
      </c>
      <c r="B145" s="7" t="s">
        <v>145</v>
      </c>
      <c r="C145" s="8" t="s">
        <v>14</v>
      </c>
      <c r="D145" s="11">
        <v>2</v>
      </c>
      <c r="E145" s="9">
        <v>910</v>
      </c>
      <c r="F145" s="30">
        <f t="shared" si="2"/>
        <v>1820</v>
      </c>
    </row>
    <row r="146" spans="1:6" ht="15" customHeight="1" x14ac:dyDescent="0.25">
      <c r="A146" s="29" t="s">
        <v>47</v>
      </c>
      <c r="B146" s="7" t="s">
        <v>146</v>
      </c>
      <c r="C146" s="8" t="s">
        <v>14</v>
      </c>
      <c r="D146" s="11">
        <v>3</v>
      </c>
      <c r="E146" s="9">
        <v>821</v>
      </c>
      <c r="F146" s="30">
        <f t="shared" si="2"/>
        <v>2463</v>
      </c>
    </row>
    <row r="147" spans="1:6" x14ac:dyDescent="0.25">
      <c r="A147" s="29" t="s">
        <v>47</v>
      </c>
      <c r="B147" s="7" t="s">
        <v>147</v>
      </c>
      <c r="C147" s="8" t="s">
        <v>14</v>
      </c>
      <c r="D147" s="11">
        <v>5</v>
      </c>
      <c r="E147" s="9">
        <v>910</v>
      </c>
      <c r="F147" s="30">
        <f t="shared" si="2"/>
        <v>4550</v>
      </c>
    </row>
    <row r="148" spans="1:6" ht="15" customHeight="1" x14ac:dyDescent="0.25">
      <c r="A148" s="29" t="s">
        <v>47</v>
      </c>
      <c r="B148" s="7" t="s">
        <v>148</v>
      </c>
      <c r="C148" s="8" t="s">
        <v>14</v>
      </c>
      <c r="D148" s="11">
        <v>3</v>
      </c>
      <c r="E148" s="9">
        <v>821</v>
      </c>
      <c r="F148" s="30">
        <f t="shared" si="2"/>
        <v>2463</v>
      </c>
    </row>
    <row r="149" spans="1:6" ht="15" customHeight="1" x14ac:dyDescent="0.25">
      <c r="A149" s="29" t="s">
        <v>47</v>
      </c>
      <c r="B149" s="7" t="s">
        <v>149</v>
      </c>
      <c r="C149" s="8" t="s">
        <v>14</v>
      </c>
      <c r="D149" s="11">
        <v>3</v>
      </c>
      <c r="E149" s="9">
        <v>910</v>
      </c>
      <c r="F149" s="30">
        <f t="shared" si="2"/>
        <v>2730</v>
      </c>
    </row>
    <row r="150" spans="1:6" ht="15" customHeight="1" x14ac:dyDescent="0.25">
      <c r="A150" s="29" t="s">
        <v>47</v>
      </c>
      <c r="B150" s="7" t="s">
        <v>150</v>
      </c>
      <c r="C150" s="8" t="s">
        <v>14</v>
      </c>
      <c r="D150" s="11">
        <v>3</v>
      </c>
      <c r="E150" s="9">
        <v>821</v>
      </c>
      <c r="F150" s="30">
        <f t="shared" si="2"/>
        <v>2463</v>
      </c>
    </row>
    <row r="151" spans="1:6" ht="15" customHeight="1" x14ac:dyDescent="0.25">
      <c r="A151" s="29" t="s">
        <v>47</v>
      </c>
      <c r="B151" s="7" t="s">
        <v>151</v>
      </c>
      <c r="C151" s="8" t="s">
        <v>14</v>
      </c>
      <c r="D151" s="11">
        <v>5</v>
      </c>
      <c r="E151" s="9">
        <v>910</v>
      </c>
      <c r="F151" s="30">
        <f t="shared" si="2"/>
        <v>4550</v>
      </c>
    </row>
    <row r="152" spans="1:6" ht="15" customHeight="1" x14ac:dyDescent="0.25">
      <c r="A152" s="29" t="s">
        <v>47</v>
      </c>
      <c r="B152" s="7" t="s">
        <v>152</v>
      </c>
      <c r="C152" s="8" t="s">
        <v>14</v>
      </c>
      <c r="D152" s="11">
        <v>3</v>
      </c>
      <c r="E152" s="9">
        <v>821</v>
      </c>
      <c r="F152" s="30">
        <f t="shared" si="2"/>
        <v>2463</v>
      </c>
    </row>
    <row r="153" spans="1:6" ht="15" customHeight="1" x14ac:dyDescent="0.25">
      <c r="A153" s="29" t="s">
        <v>47</v>
      </c>
      <c r="B153" s="7" t="s">
        <v>104</v>
      </c>
      <c r="C153" s="8" t="s">
        <v>14</v>
      </c>
      <c r="D153" s="11">
        <v>1</v>
      </c>
      <c r="E153" s="9">
        <v>571</v>
      </c>
      <c r="F153" s="30">
        <f t="shared" si="2"/>
        <v>571</v>
      </c>
    </row>
    <row r="154" spans="1:6" ht="15" customHeight="1" x14ac:dyDescent="0.25">
      <c r="A154" s="29" t="s">
        <v>47</v>
      </c>
      <c r="B154" s="7" t="s">
        <v>155</v>
      </c>
      <c r="C154" s="8" t="s">
        <v>14</v>
      </c>
      <c r="D154" s="11">
        <v>1</v>
      </c>
      <c r="E154" s="9">
        <f>68.14*1.18</f>
        <v>80.405199999999994</v>
      </c>
      <c r="F154" s="30">
        <f t="shared" si="2"/>
        <v>80.405199999999994</v>
      </c>
    </row>
    <row r="155" spans="1:6" ht="15" customHeight="1" x14ac:dyDescent="0.25">
      <c r="A155" s="29" t="s">
        <v>106</v>
      </c>
      <c r="B155" s="7" t="s">
        <v>107</v>
      </c>
      <c r="C155" s="8" t="s">
        <v>108</v>
      </c>
      <c r="D155" s="11">
        <v>60</v>
      </c>
      <c r="E155" s="9">
        <v>568.4</v>
      </c>
      <c r="F155" s="30">
        <f t="shared" si="2"/>
        <v>34104</v>
      </c>
    </row>
    <row r="156" spans="1:6" ht="15" customHeight="1" x14ac:dyDescent="0.25">
      <c r="A156" s="29" t="s">
        <v>106</v>
      </c>
      <c r="B156" s="7" t="s">
        <v>109</v>
      </c>
      <c r="C156" s="8" t="s">
        <v>108</v>
      </c>
      <c r="D156" s="11">
        <v>41</v>
      </c>
      <c r="E156" s="9">
        <v>119</v>
      </c>
      <c r="F156" s="30">
        <f t="shared" si="2"/>
        <v>4879</v>
      </c>
    </row>
    <row r="157" spans="1:6" ht="15" customHeight="1" x14ac:dyDescent="0.25">
      <c r="A157" s="29" t="s">
        <v>110</v>
      </c>
      <c r="B157" s="7" t="s">
        <v>111</v>
      </c>
      <c r="C157" s="8" t="s">
        <v>14</v>
      </c>
      <c r="D157" s="11">
        <v>10</v>
      </c>
      <c r="E157" s="9">
        <v>195.4</v>
      </c>
      <c r="F157" s="30">
        <f t="shared" si="2"/>
        <v>1954</v>
      </c>
    </row>
    <row r="158" spans="1:6" ht="15" customHeight="1" x14ac:dyDescent="0.25">
      <c r="A158" s="29" t="s">
        <v>110</v>
      </c>
      <c r="B158" s="7" t="s">
        <v>112</v>
      </c>
      <c r="C158" s="8" t="s">
        <v>14</v>
      </c>
      <c r="D158" s="11">
        <v>2</v>
      </c>
      <c r="E158" s="9">
        <f>35.16*1.18</f>
        <v>41.488799999999991</v>
      </c>
      <c r="F158" s="30">
        <f t="shared" si="2"/>
        <v>82.977599999999981</v>
      </c>
    </row>
    <row r="159" spans="1:6" ht="15" customHeight="1" x14ac:dyDescent="0.25">
      <c r="A159" s="29" t="s">
        <v>110</v>
      </c>
      <c r="B159" s="7" t="s">
        <v>113</v>
      </c>
      <c r="C159" s="8" t="s">
        <v>14</v>
      </c>
      <c r="D159" s="11">
        <v>234</v>
      </c>
      <c r="E159" s="9">
        <v>56</v>
      </c>
      <c r="F159" s="30">
        <f t="shared" si="2"/>
        <v>13104</v>
      </c>
    </row>
    <row r="160" spans="1:6" ht="15" customHeight="1" thickBot="1" x14ac:dyDescent="0.3">
      <c r="A160" s="31" t="s">
        <v>110</v>
      </c>
      <c r="B160" s="32" t="s">
        <v>114</v>
      </c>
      <c r="C160" s="33" t="s">
        <v>14</v>
      </c>
      <c r="D160" s="34">
        <v>246</v>
      </c>
      <c r="E160" s="35">
        <v>47</v>
      </c>
      <c r="F160" s="36">
        <f t="shared" si="2"/>
        <v>11562</v>
      </c>
    </row>
    <row r="161" spans="1:6" ht="15.75" thickBot="1" x14ac:dyDescent="0.3">
      <c r="C161" s="23"/>
      <c r="D161" s="38" t="s">
        <v>157</v>
      </c>
      <c r="E161" s="24"/>
      <c r="F161" s="39">
        <f>SUM(F7:F160)</f>
        <v>782316.07063199987</v>
      </c>
    </row>
    <row r="162" spans="1:6" ht="15" customHeight="1" thickTop="1" x14ac:dyDescent="0.25">
      <c r="E162" s="40"/>
      <c r="F162" s="41"/>
    </row>
    <row r="163" spans="1:6" ht="15" customHeight="1" x14ac:dyDescent="0.25"/>
    <row r="164" spans="1:6" ht="15" customHeight="1" x14ac:dyDescent="0.25">
      <c r="A164" s="12"/>
      <c r="B164" s="12"/>
    </row>
    <row r="165" spans="1:6" ht="15" customHeight="1" x14ac:dyDescent="0.25">
      <c r="A165" s="13"/>
      <c r="B165" s="13"/>
    </row>
    <row r="166" spans="1:6" ht="15" customHeight="1" x14ac:dyDescent="0.25">
      <c r="A166" s="42" t="s">
        <v>115</v>
      </c>
      <c r="B166" s="42"/>
    </row>
    <row r="167" spans="1:6" ht="15" customHeight="1" x14ac:dyDescent="0.25">
      <c r="A167" s="43" t="s">
        <v>116</v>
      </c>
      <c r="B167" s="43"/>
    </row>
    <row r="168" spans="1:6" ht="15" customHeight="1" x14ac:dyDescent="0.25"/>
    <row r="169" spans="1:6" ht="15" customHeight="1" x14ac:dyDescent="0.25"/>
    <row r="170" spans="1:6" ht="15" customHeight="1" x14ac:dyDescent="0.25"/>
    <row r="171" spans="1:6" ht="15" customHeight="1" x14ac:dyDescent="0.25"/>
    <row r="172" spans="1:6" ht="15" customHeight="1" x14ac:dyDescent="0.25"/>
    <row r="173" spans="1:6" ht="15" customHeight="1" x14ac:dyDescent="0.25"/>
    <row r="174" spans="1:6" ht="15" customHeight="1" x14ac:dyDescent="0.25"/>
    <row r="176" spans="1:6" ht="15" customHeight="1" x14ac:dyDescent="0.25"/>
    <row r="177" ht="15" customHeight="1" x14ac:dyDescent="0.25"/>
    <row r="197" ht="15" hidden="1" customHeight="1" x14ac:dyDescent="0.25"/>
    <row r="198" ht="15" hidden="1" customHeight="1" x14ac:dyDescent="0.25"/>
    <row r="199" ht="15" hidden="1" customHeight="1" x14ac:dyDescent="0.25"/>
    <row r="200" ht="15" hidden="1" customHeight="1" x14ac:dyDescent="0.25"/>
    <row r="201" ht="15" hidden="1" customHeight="1" x14ac:dyDescent="0.25"/>
    <row r="202" ht="15" hidden="1" customHeight="1" x14ac:dyDescent="0.25"/>
    <row r="209" spans="8:8" ht="15" customHeight="1" x14ac:dyDescent="0.25"/>
    <row r="210" spans="8:8" ht="15" customHeight="1" x14ac:dyDescent="0.25"/>
    <row r="212" spans="8:8" x14ac:dyDescent="0.25">
      <c r="H212" t="s">
        <v>161</v>
      </c>
    </row>
  </sheetData>
  <mergeCells count="2">
    <mergeCell ref="A166:B166"/>
    <mergeCell ref="A167:B167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cp:lastPrinted>2023-09-07T18:47:56Z</cp:lastPrinted>
  <dcterms:created xsi:type="dcterms:W3CDTF">2022-02-10T13:05:04Z</dcterms:created>
  <dcterms:modified xsi:type="dcterms:W3CDTF">2023-10-20T16:04:16Z</dcterms:modified>
</cp:coreProperties>
</file>