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rai\Desktop\Enero 2020\Febrero 2020\"/>
    </mc:Choice>
  </mc:AlternateContent>
  <xr:revisionPtr revIDLastSave="0" documentId="8_{B69B40E4-E61D-4610-89C4-8BD0DF764FB7}" xr6:coauthVersionLast="45" xr6:coauthVersionMax="45" xr10:uidLastSave="{00000000-0000-0000-0000-000000000000}"/>
  <workbookProtection workbookAlgorithmName="SHA-512" workbookHashValue="QXY3BhoNz2c2rsXz9uiB/qOhu7pd0fhyM6Fg/vpFYsStn655IHGBwvffDtfFi8y6DAXA89Y1Soq06rvqCIQjWw==" workbookSaltValue="TbA92abBR72GPH450I+Y8g==" workbookSpinCount="100000" lockStructure="1"/>
  <bookViews>
    <workbookView xWindow="-120" yWindow="-120" windowWidth="20730" windowHeight="11160" xr2:uid="{00000000-000D-0000-FFFF-FFFF00000000}"/>
  </bookViews>
  <sheets>
    <sheet name="MATRIZ POA 2020 - PUBLICABLE" sheetId="1" r:id="rId1"/>
  </sheets>
  <definedNames>
    <definedName name="_xlnm.Print_Area" localSheetId="0">'MATRIZ POA 2020 - PUBLICABLE'!$A$1:$R$103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7" i="1" l="1"/>
  <c r="P53" i="1" l="1"/>
  <c r="P52" i="1"/>
  <c r="P49" i="1"/>
  <c r="P48" i="1"/>
  <c r="P45" i="1"/>
  <c r="P42" i="1"/>
  <c r="P40" i="1"/>
  <c r="P38" i="1"/>
  <c r="P35" i="1" l="1"/>
  <c r="P104" i="1" s="1"/>
  <c r="K26" i="1"/>
</calcChain>
</file>

<file path=xl/sharedStrings.xml><?xml version="1.0" encoding="utf-8"?>
<sst xmlns="http://schemas.openxmlformats.org/spreadsheetml/2006/main" count="341" uniqueCount="206">
  <si>
    <t>Resultado</t>
  </si>
  <si>
    <t>Indicador de Resultado</t>
  </si>
  <si>
    <t>Producto</t>
  </si>
  <si>
    <t>Indicador de Producto</t>
  </si>
  <si>
    <t>Descripción Producto</t>
  </si>
  <si>
    <t>Medio de Verificacion del Producto</t>
  </si>
  <si>
    <t>Requerimientos</t>
  </si>
  <si>
    <t>T1</t>
  </si>
  <si>
    <t>T2</t>
  </si>
  <si>
    <t>T3</t>
  </si>
  <si>
    <t>T4</t>
  </si>
  <si>
    <t>Financieros</t>
  </si>
  <si>
    <t>No Financiero</t>
  </si>
  <si>
    <t>X</t>
  </si>
  <si>
    <t>PLAN OPERATIVO ANUAL 2020</t>
  </si>
  <si>
    <t>Meta de Indicador al 2020</t>
  </si>
  <si>
    <t>Cronograma 2020</t>
  </si>
  <si>
    <t>INSTITUTO NACIONAL DE MIGRACIÓN</t>
  </si>
  <si>
    <t>R1.1.1 Generar conocimientos mediante la elaboración de estudios e investigaciones aplicadas pertinentes y oportunas.</t>
  </si>
  <si>
    <t>IP1. Número de informes técnicos producidos.</t>
  </si>
  <si>
    <t>DIEM</t>
  </si>
  <si>
    <t>R1.1.2 Generar espacios de diálogo y articulación con actores nacionales e internacionales para contribuir al desarrollo de propuestas de políticas públicas en materia migratoria.</t>
  </si>
  <si>
    <t>IP2. Número de mesas de trabajo realizadas.</t>
  </si>
  <si>
    <t xml:space="preserve">MVP1.3 Reprogramado 2019-MVP1.10. Informe sobre la inserción de las personas descendientes de dominicanas/os en los países de acogida de la migración dominicana. Caso de estudio: Estados Unidos (Nueva York). </t>
  </si>
  <si>
    <t>MVP1.5 Informe de Visitas estratégicas de alianza para mesa permanente dominico-haitiana.</t>
  </si>
  <si>
    <t>MVP1.8 Fase I Diseño de sistema de estadísticas migratorias.</t>
  </si>
  <si>
    <t xml:space="preserve">MVP1.9 Plan de Monitoreo, Evaluación y Aprendizaje: Indicadores de migración. </t>
  </si>
  <si>
    <t>MVP1.11 Reprogramado 2019-MVP1.11. Informe técnico sobre la Migración y acceso a la justicia. Los migrantes en el proceso judicial.</t>
  </si>
  <si>
    <t>Instrumentos y propuestas de políticas migratorias desarrollados bajo la coordinación del INM RD.</t>
  </si>
  <si>
    <t xml:space="preserve">MVP2.1 Reprogramado 2019-MVP2.1. Mesa de diálogo sobre migración y justicia. Los migrantes en el proceso judicial. </t>
  </si>
  <si>
    <t>MVP2.2 Reprogramado 2019-MVP2.2. Mesa de diálogo de trabajo sobre la migración laboral y estrategias de adaptación en el contexto rural.</t>
  </si>
  <si>
    <t>MVP2.3  Reprogramado 2019- MVP2.3. Mesa de diálogo sobre los procesos de regularización en la gobernanza migratoria.</t>
  </si>
  <si>
    <t>MVP2.4 Reprogramado 2019-MVP2.5. Mesa de trabajo acerca de migración y mercado laboral. Caso de estudio sector construcción.</t>
  </si>
  <si>
    <t>MVP2.5 Reprogramado 2019-MVP2.13. Mesa de trabajo sobre niños, niñas y adolescentes no acompañados.</t>
  </si>
  <si>
    <t xml:space="preserve">MVP2.6 Mesa de diálogo sobre diáspora dominicana en EEUU (descendientes, retornados, otros) </t>
  </si>
  <si>
    <t>MVP2.7 Mesa metodológica sobre estudios trata.</t>
  </si>
  <si>
    <t>MVP2.8 Mesa de diálogo sobre estadísticas migratorias.</t>
  </si>
  <si>
    <t>MVP2.9 Mesa permanente para la discusión domínico-haitiana.</t>
  </si>
  <si>
    <t>OBJETIVO DE DESARROLLO SOSTENIBLE 2030:  10: Reducción de las desigualdades</t>
  </si>
  <si>
    <t xml:space="preserve">Número de acciones formativas ejecutadas.    </t>
  </si>
  <si>
    <t xml:space="preserve">P3. Acciones Formativas </t>
  </si>
  <si>
    <t>IP3.1 Número de acciones formativas ejecutadas. // 
IP3.2 Número de usuarios capacitados.</t>
  </si>
  <si>
    <t>8//
1200</t>
  </si>
  <si>
    <t>Se refiere a cada una de las actividades de sensibilización, formación, capacitación y actualización: charlas, talleres, cursos, diplomados, intercambios académicos con instituciones nacionales y/o internacionales.</t>
  </si>
  <si>
    <t>ENM</t>
  </si>
  <si>
    <t>MVP3.2 Diplomado Género, migración y políticas públicas</t>
  </si>
  <si>
    <t>ENM // MMUJER</t>
  </si>
  <si>
    <t xml:space="preserve">MVP3.5 Taller Detección de delitos de trata de personas para autoridades migratorias y de seguridad.  </t>
  </si>
  <si>
    <t>MVP3.6 Taller Personas en condición de vulnerabilidad dentro de las migraciones</t>
  </si>
  <si>
    <t xml:space="preserve">MVP3.7 Taller Derechos Humanos en la gestión de frontera </t>
  </si>
  <si>
    <t xml:space="preserve">MVP3.9 Taller Sensibilizacion de genero en ambitos laborales </t>
  </si>
  <si>
    <t xml:space="preserve">MVP3.10 Talleres Formación Integral </t>
  </si>
  <si>
    <t>MVP3.11 Taller Mediación social y acceso a la justicia.</t>
  </si>
  <si>
    <t xml:space="preserve">MVP3.12 Taller Derechos Humanos de las personas migrantes </t>
  </si>
  <si>
    <t>MVP3.13 Curso Trata y NNA sector turistico</t>
  </si>
  <si>
    <t>MVP3.14 Curso Turismo y Migracion</t>
  </si>
  <si>
    <t>MVP3.15 Taller Identificación de perfiles fraudulentos y técnicas de inspección</t>
  </si>
  <si>
    <t>MVP3.16 Diplomado Vulnerabilidad y Derechos de NNA Migrantes</t>
  </si>
  <si>
    <t xml:space="preserve">MVP3.17 Dossier de charlas, conversatorios, videoconferencias. </t>
  </si>
  <si>
    <t>P4. Gestión de la Calidad de los Procesos Educativos</t>
  </si>
  <si>
    <t xml:space="preserve">Garantizar la calidad de la implementacion y evaluación de los procesos educativos. </t>
  </si>
  <si>
    <t>MVP4.1 Implementación del Sistema de Calidad</t>
  </si>
  <si>
    <t>MVP4.2 Base de datos estudiantil</t>
  </si>
  <si>
    <t>R2.1.2 Ofrecer a la ciudadanía en general una colección bibliográfica relacionada con la temática migratoria.</t>
  </si>
  <si>
    <t>Porcentaje de aumento de documentos disponibles para consulta.</t>
  </si>
  <si>
    <t>P5. Centro de Documentación e Información</t>
  </si>
  <si>
    <t xml:space="preserve">MVP5.1 Base de datos de la colección bibliográfica </t>
  </si>
  <si>
    <t>IP5.2 Número de consultas de clientes</t>
  </si>
  <si>
    <t>MVP5.2 Informe de Consultas bibliográficas</t>
  </si>
  <si>
    <t>Número de informes técnicos producidos.</t>
  </si>
  <si>
    <t>Número de mesas de trabajo realizadas</t>
  </si>
  <si>
    <t>ENM // ASONAHORES</t>
  </si>
  <si>
    <t xml:space="preserve">MVP3.8 Taller Migracion y desastres naturales </t>
  </si>
  <si>
    <t>Número de consultas realizadas por la ciudadanía.</t>
  </si>
  <si>
    <t>P6. Gestión de Publicaciónes</t>
  </si>
  <si>
    <t>IP6 Número de publicaciones externas.</t>
  </si>
  <si>
    <t xml:space="preserve">Se refiere a los diferentes procesos de edición, diagramación, diseño e impresión de textos trabajados por la Institución. . </t>
  </si>
  <si>
    <t>MVP6.1 Memoria Institucional 2019</t>
  </si>
  <si>
    <t>DICOM</t>
  </si>
  <si>
    <t>MVP6.2 Boletín informativo INM RD 4.</t>
  </si>
  <si>
    <t>MVP6.3 Boletín Informativo INM RD 5.</t>
  </si>
  <si>
    <t>MVP6.4 Estudio sobre migración y mercado de trabajo. Caso de estudio del sector agrícola.</t>
  </si>
  <si>
    <t>MVP6.5 Estudio sobre migración y mercado de trabajo. Caso de estudio del sector construcción.</t>
  </si>
  <si>
    <t>MVP6.6 Migración laboral y estrategias de adaptación en el contexto rural.</t>
  </si>
  <si>
    <t xml:space="preserve">MVP6.7 Acceso a la justicia de migrantes en proceso judicial. </t>
  </si>
  <si>
    <t xml:space="preserve">MVP6.8 Percepción de jóvenes escolares: actitudes hacia la migración. </t>
  </si>
  <si>
    <t xml:space="preserve">MVP6.9 Estudio de caso de trata de personas dominicanas en España, Suiza y Puerto Rico. </t>
  </si>
  <si>
    <t>MVP6.11 Memoria de Gestión 2014-2020</t>
  </si>
  <si>
    <t xml:space="preserve"> MVP6.12 Informe sobre la inserción de las personas descendientes de dominicanas/os en los países de acogida de la migración dominicana. Caso de estudio: Estados Unidos (Nueva York). </t>
  </si>
  <si>
    <t>P7. Gestión de Comunicación Externa</t>
  </si>
  <si>
    <t>IP7.1 Número de eventos y actividades externas</t>
  </si>
  <si>
    <t>Se refiere a la organización, coordinacion y ejecucion de eventos y actividades relacionadas al público externo. Asi como, al apoyo a los eventos y actividades externas lideradas por las demás divisiones del instituto.o.</t>
  </si>
  <si>
    <t>MVP7.1 Segunda Reunión del Consejo Editorial con jornadas científicas adjuntas</t>
  </si>
  <si>
    <t>MVP7.2 Foro III Club de Madrid</t>
  </si>
  <si>
    <t>IP7.2 Número de publicaciónes en los medios de comunicación.</t>
  </si>
  <si>
    <t>MVP7.3 Dossier semestral publicaciones en medios de comunicación</t>
  </si>
  <si>
    <t>MVP7.4 Informe de entrevistas con los medios de prensa</t>
  </si>
  <si>
    <t>IP7.3 Porcentaje de Aumento de Interacción a través de las redes. // IP7.4 Número de campañas en redes sociales</t>
  </si>
  <si>
    <t>MVP7.6 Dossier de Newsletters Mensuales</t>
  </si>
  <si>
    <t>P8. Gestión de Comunicación Interna</t>
  </si>
  <si>
    <t>IP8. Número de actividades internas</t>
  </si>
  <si>
    <t>Organización y gestión de actividades internas como apoyo a las demás divisiones del instituto.</t>
  </si>
  <si>
    <t>MVP8.1 Actividades de integración</t>
  </si>
  <si>
    <t>P9. Gestion del Sistema de Monitoreo de la Administración Pública II</t>
  </si>
  <si>
    <t>IP9. Porcentaje de calificacion en SISMAP</t>
  </si>
  <si>
    <t>Se refiere al cumplimiento de requerimientos e indicadores para ser evaluados mediante el SISMAP II</t>
  </si>
  <si>
    <t>MVP9.1 Reporte de novedades generados por el SISMAP</t>
  </si>
  <si>
    <t>RRHH</t>
  </si>
  <si>
    <t>Recursos tecnológicos y material gastable</t>
  </si>
  <si>
    <t>MVP9.2 Plan de SISTAP</t>
  </si>
  <si>
    <t>MVP9.3 Acuerdos y Evaluación del Desempeño</t>
  </si>
  <si>
    <t>MVP9.4 Escala Salarial aprobada</t>
  </si>
  <si>
    <t>MVP9.5 Informe de Capacitaciones realizadas</t>
  </si>
  <si>
    <t>Porcentaje de calificación obtenida en el Sistema de Monitoreo de la Administración Pública II.</t>
  </si>
  <si>
    <t>R3.7.1 Contribuir al fortalecimiento de las capacidades institucionales del INM RD, con base en las asociaciones estratégicas de coordinación interinstitucional e internacional.</t>
  </si>
  <si>
    <t xml:space="preserve">Se refiere al establecimiento y consolidacion del INM con entidades nacionales e internacionales de socios y aliados que contribuyan al cumplimiento de  los objetivos institucionales a través de cooperación técnica y financiera. </t>
  </si>
  <si>
    <t>Porcentaje de cumplimiento de productos institucionales</t>
  </si>
  <si>
    <t>P11. Gestión de la Planificación Estratégica y Operativa Institucional</t>
  </si>
  <si>
    <t>Realizar un control de gestion eficiente que asegure el cumplimiento de metas y objetivos institucionales, identificando de forma oportura las desviaciones con respecto a lo planificado para establecer las acciones necesarias que permitan alcanzar los estándares pre establecidos.</t>
  </si>
  <si>
    <t>MVP11.1 Informe General POA 2019</t>
  </si>
  <si>
    <t>DPyD</t>
  </si>
  <si>
    <t>MVP11.2 Informes de monitoreo - POA 2020</t>
  </si>
  <si>
    <t>MVP11.3 Plan Operativo Anual y Presupuesto 2021</t>
  </si>
  <si>
    <t>MVP11.4 PEI INM RD actualizado periodo 2020-2024</t>
  </si>
  <si>
    <t xml:space="preserve">P12. Implementación del Sistema de Gestión de Calidad </t>
  </si>
  <si>
    <t>Implementar la estandarizacion de procesos y procedimientos, asi como, cultivar un servicio de calidad interna y externa que favorezca el cumplimiento de la mision y vision institucional.</t>
  </si>
  <si>
    <t>MVP12.1 Manual de Procesos y Procedimientos Institucional, actualizado</t>
  </si>
  <si>
    <t>MVP12.2 Manual de Politicas Institucionales, actualizado</t>
  </si>
  <si>
    <t>MVP12.3 Informe Plan de Mejora - CAF</t>
  </si>
  <si>
    <t>MVP12.4 Informe NOBACI</t>
  </si>
  <si>
    <t>Número de asociaciones realizadas</t>
  </si>
  <si>
    <t>RRII</t>
  </si>
  <si>
    <t>RRII // IMUMI</t>
  </si>
  <si>
    <t>RRII // AECID</t>
  </si>
  <si>
    <t>RRII // INMM</t>
  </si>
  <si>
    <t>RRII // UCSD</t>
  </si>
  <si>
    <t>RRII // MINERD</t>
  </si>
  <si>
    <t>RRII // OEA</t>
  </si>
  <si>
    <t>RRII // UASD</t>
  </si>
  <si>
    <t>IR#.Porcentaje de ejecución presupuestaria ejecutada vs. Planificada.</t>
  </si>
  <si>
    <t>Control y adecuado uso de los recursos y procesos administrativos para mejor funcionamiento de la  Institucion.</t>
  </si>
  <si>
    <t>DAyF</t>
  </si>
  <si>
    <t>IR#.</t>
  </si>
  <si>
    <t>OAI</t>
  </si>
  <si>
    <t>IP11.1. Porcentaje de acciones monitoreadas y evaluadas</t>
  </si>
  <si>
    <t>IP11.2. Porcentaje de elaboracion de POA, presupuesto y PACC institucional</t>
  </si>
  <si>
    <t>IP11.3. Porcentaje actualizado del PEI</t>
  </si>
  <si>
    <t>IP12.2. Porcentaje de cumplimiento de plan de mejora CAF</t>
  </si>
  <si>
    <t>IP12.3. Porcentaje de calificacion - NOBACI</t>
  </si>
  <si>
    <t>PEI INMRD 2018-2020</t>
  </si>
  <si>
    <t>EJE 1. INVESTIGACIÓN, DESARROLLO E INNOVACIÓN</t>
  </si>
  <si>
    <t>EJE 2. ACCIONES FORMATIVAS</t>
  </si>
  <si>
    <t>EJE 3. FORTALECIMIENTO INSTITUCIONAL</t>
  </si>
  <si>
    <t xml:space="preserve">MVP1.1. Reprogramado 2019-MVP1.23 Proyecto: Investigación trata de mujeres. Estudios de caso país: España, Suiza y Puerto Rico. </t>
  </si>
  <si>
    <t>DIEM // Union Europea</t>
  </si>
  <si>
    <t>MVP1.2 Estudio sobre migración circular y trabajo estacional.</t>
  </si>
  <si>
    <t>MVP1.4 Reprogramado 2019-MVP1.12. Actitudes hacia la migración. Estudio de percepción entre jóvenes de 13 y 18 años en el sistema escolar.</t>
  </si>
  <si>
    <t xml:space="preserve">MVP1.6 Sostenibilidad de los resultados del PNRE: Evaluación de la proporción de extranjeros beneficiarios del plan que lograron conservar un estatus migratorio regularizado, siguiendo el procedimiento ordinario. </t>
  </si>
  <si>
    <t>MVP1.7 Características de la inmigración china hacia República Dominicana 1978-2017.</t>
  </si>
  <si>
    <t>MVP1.10 Informe sobre la Migración y mercado de trabajo. Caso del turismo.</t>
  </si>
  <si>
    <t>Informes de resultados de las investigaciones y análisis sobre migración llevados a cabo por el INM.</t>
  </si>
  <si>
    <t>P1. Informes técnicos sobre la tematica migratoria.</t>
  </si>
  <si>
    <t>P2. Instrumentos o propuestas de política migratoria .</t>
  </si>
  <si>
    <t>R2.1.1 Contribuir a la profesionalización de los/as servidores/as públicos/as y sociedad en general vinculados/as a la gestión migratoria.</t>
  </si>
  <si>
    <t xml:space="preserve">MVP3.1 Diplomado Gobernanza migratoria  </t>
  </si>
  <si>
    <t>MVP3.3 Taller Dispositivos de seguridad de documentos e identificación de impostores</t>
  </si>
  <si>
    <t xml:space="preserve">MVP3.4 Diplomado Trata de mujeres, NNA. Estrategia de proteccion y asistencia a las victimas  (E-learning).    </t>
  </si>
  <si>
    <t>Unidad Responsible // Involucrados</t>
  </si>
  <si>
    <t>IP5.1 Porcentaje de crecimiento de la colección bibliográfica // LB 2019: 1079</t>
  </si>
  <si>
    <t>IP4. Porcentaje de implementacion del Sistema de Calidad</t>
  </si>
  <si>
    <t>Se refiere al fortalecimiento del acervo bibliográfico mediante compras, donaciones e integración de recursos bibliográficos en formato impreso y digital.</t>
  </si>
  <si>
    <t>R3.1.1 Ejecutadas las actividades de comunicación tanto internas como externas, y consolidados los mecanismos de difusión de los resultados institucionales.</t>
  </si>
  <si>
    <t>MVP6.10 Plan Estratégico Institucional 2020-2024</t>
  </si>
  <si>
    <t>10% // 12</t>
  </si>
  <si>
    <t>MVP7.5 Reporte de estadísticas en Medios Digitales</t>
  </si>
  <si>
    <t>R3.3.1 Fortalecida la gestión administrativa y financiera del INM RD.</t>
  </si>
  <si>
    <t>P10. Gestion presupuestaria</t>
  </si>
  <si>
    <t xml:space="preserve">IP10. Porcentaje ejecucion presupuestaria </t>
  </si>
  <si>
    <t>MVP10.1 Informe de ejecución presupuestaria.</t>
  </si>
  <si>
    <t>MVP10.2 Informe de ejecucion PACC</t>
  </si>
  <si>
    <t>R3.2.1 Fortalecimiento de los subsistemas de Recursos Humanos de cara al fortalecimiento institucional</t>
  </si>
  <si>
    <t>R3.4.1 Mejorado el desempeño de la Institución y la toma de decisiones.</t>
  </si>
  <si>
    <t>R3.4.2 Procesos 
documentados y auditados.</t>
  </si>
  <si>
    <t>IP12.1. Porcentaje de calificacion en el indicador 01 - SISMAP</t>
  </si>
  <si>
    <t>R3.6.1 Garantizada la transparencia de la gestión institucional proporcionando el real y oportuno acceso de los ciudadanos a las informaciones de la institución.</t>
  </si>
  <si>
    <t>P13. Gestión de la  Transparencia Institucional</t>
  </si>
  <si>
    <t xml:space="preserve">En cumplimiento a la Ley 200-04 y al Decreto núm. 130-05, el INM RD pone a disposición de los/as ciudadanos/as los contenidos de transparencia en el subportal. </t>
  </si>
  <si>
    <t>IP13. Porcentaje de calificación obtenida luego de la evaluación de la DIGEIG.</t>
  </si>
  <si>
    <t>MVP13.1 Informe de Documentación Institucional del Sub-Portal de Transparencia</t>
  </si>
  <si>
    <t xml:space="preserve">MVP13.2 Informe de las estadísticas generadas via SAIP </t>
  </si>
  <si>
    <t>MVP13.3 Informe de las Estadísticas generadas en el Portal 311</t>
  </si>
  <si>
    <t>MVP13.4 Informe de Datos Abiertos</t>
  </si>
  <si>
    <t>P14. Vinculación del INM con entidades técnicas, académicas y financieras, nacionales e internacionales</t>
  </si>
  <si>
    <t>IP14. Número de relaciones institucionalizadas y/o fortalecidas</t>
  </si>
  <si>
    <t>MVP14.1 Informes de Misión</t>
  </si>
  <si>
    <t xml:space="preserve">MVP14.2 Instituto para las Mujeres en la Migración, MX </t>
  </si>
  <si>
    <t>MVP14.3 Agencia Española de Cooperación Internacional para el Desarrollo</t>
  </si>
  <si>
    <t xml:space="preserve">MVP14.4 Instituto Nacional de Migración de México </t>
  </si>
  <si>
    <t>MVP14.5 Universidad Católica  Santo Domingo</t>
  </si>
  <si>
    <t>MVP14.6 Ministerio de Educación</t>
  </si>
  <si>
    <t>MVP14.7 Organización de los Estados Americanos</t>
  </si>
  <si>
    <t>MVP14.8 - Arraste 2019: MVP19.3 Universidad Autónoma de Santo Domingo</t>
  </si>
  <si>
    <t>Presupuesto asignado</t>
  </si>
  <si>
    <t>EJE ESTRATÉGICO END 2030</t>
  </si>
  <si>
    <t>Eje Estratégico 2: 
Sociedad con igualdad de derechos y oportunidades, en la que toda la población tiene garantizada educación, salud, vivienda digna y servicios básicos de calidad, y que promueve la reducción progresiva de la pobreza y desigualdad social y territorial.</t>
  </si>
  <si>
    <t>Eje Estratégico 1: 
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</si>
</sst>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RD$&quot;#,##0.00_);[Red]\(&quot;RD$&quot;#,##0.00\)"/>
    <numFmt numFmtId="166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sz val="12"/>
      <color theme="1"/>
      <name val="Futura Bk BT"/>
      <family val="2"/>
    </font>
    <font>
      <sz val="12"/>
      <name val="Futura Bk BT"/>
      <family val="2"/>
    </font>
    <font>
      <sz val="12"/>
      <name val="Futura URW Extra Bold"/>
      <family val="2"/>
    </font>
    <font>
      <sz val="10"/>
      <color rgb="FFFF0000"/>
      <name val="Futura Bk BT"/>
      <family val="2"/>
    </font>
    <font>
      <sz val="12"/>
      <color rgb="FFFF0000"/>
      <name val="Futura Bk BT"/>
      <family val="2"/>
    </font>
    <font>
      <u/>
      <sz val="22"/>
      <color rgb="FF002060"/>
      <name val="Futura URW Extra Bold"/>
      <family val="2"/>
    </font>
    <font>
      <u/>
      <sz val="20"/>
      <color theme="1"/>
      <name val="Futura URW Extra Bold"/>
      <family val="2"/>
    </font>
    <font>
      <sz val="12"/>
      <name val="Futura"/>
      <family val="2"/>
    </font>
    <font>
      <sz val="11"/>
      <color rgb="FF000000"/>
      <name val="Calibri"/>
      <family val="2"/>
    </font>
    <font>
      <sz val="12"/>
      <color rgb="FF404040"/>
      <name val="Futura Bk BT"/>
      <family val="2"/>
    </font>
    <font>
      <sz val="12"/>
      <color theme="1" tint="4.9989318521683403E-2"/>
      <name val="Futura Bk BT"/>
      <family val="2"/>
    </font>
    <font>
      <sz val="12"/>
      <color theme="1"/>
      <name val="Futura URW Extra Bold"/>
      <family val="2"/>
    </font>
    <font>
      <sz val="12"/>
      <color rgb="FF002060"/>
      <name val="Futura URW Extra Bold"/>
      <family val="2"/>
    </font>
    <font>
      <sz val="16"/>
      <color rgb="FFC00000"/>
      <name val="Futura URW Extra Bold"/>
      <family val="2"/>
    </font>
    <font>
      <sz val="12"/>
      <color theme="0"/>
      <name val="Arial Narrow"/>
      <family val="2"/>
    </font>
    <font>
      <sz val="12"/>
      <color theme="0"/>
      <name val="Futura URW Extra Bold"/>
      <family val="2"/>
    </font>
    <font>
      <sz val="12"/>
      <color theme="0"/>
      <name val="Futura Bk BT"/>
      <family val="2"/>
    </font>
    <font>
      <sz val="12"/>
      <color theme="0" tint="-0.34998626667073579"/>
      <name val="Arial Narrow"/>
      <family val="2"/>
    </font>
    <font>
      <sz val="12"/>
      <color theme="0" tint="-0.34998626667073579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theme="0" tint="-0.24994659260841701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31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center"/>
    </xf>
    <xf numFmtId="164" fontId="2" fillId="2" borderId="0" xfId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/>
    </xf>
    <xf numFmtId="9" fontId="5" fillId="2" borderId="3" xfId="2" applyFont="1" applyFill="1" applyBorder="1" applyAlignment="1">
      <alignment horizontal="center" vertical="center" wrapText="1"/>
    </xf>
    <xf numFmtId="9" fontId="5" fillId="2" borderId="5" xfId="2" applyFont="1" applyFill="1" applyBorder="1" applyAlignment="1">
      <alignment horizontal="center" vertical="center" wrapText="1"/>
    </xf>
    <xf numFmtId="9" fontId="5" fillId="2" borderId="7" xfId="2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/>
    </xf>
    <xf numFmtId="164" fontId="5" fillId="2" borderId="3" xfId="1" applyFont="1" applyFill="1" applyBorder="1" applyAlignment="1">
      <alignment horizontal="left" vertical="center" wrapText="1"/>
    </xf>
    <xf numFmtId="164" fontId="5" fillId="2" borderId="5" xfId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9" fontId="4" fillId="0" borderId="3" xfId="2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5" fillId="0" borderId="9" xfId="2" applyFont="1" applyFill="1" applyBorder="1" applyAlignment="1">
      <alignment horizontal="center" vertical="center" wrapText="1"/>
    </xf>
    <xf numFmtId="166" fontId="5" fillId="0" borderId="3" xfId="2" applyNumberFormat="1" applyFont="1" applyFill="1" applyBorder="1" applyAlignment="1">
      <alignment horizontal="center" vertical="center" wrapText="1"/>
    </xf>
    <xf numFmtId="164" fontId="5" fillId="0" borderId="4" xfId="1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9" fontId="5" fillId="0" borderId="7" xfId="2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/>
    </xf>
    <xf numFmtId="9" fontId="5" fillId="0" borderId="12" xfId="2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2" xfId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3" xfId="2" applyFont="1" applyFill="1" applyBorder="1" applyAlignment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5" fillId="0" borderId="9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5" fillId="0" borderId="7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9" fontId="5" fillId="2" borderId="9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2" borderId="3" xfId="2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5" fillId="0" borderId="10" xfId="1" applyFont="1" applyFill="1" applyBorder="1" applyAlignment="1">
      <alignment horizontal="center" vertical="center" wrapText="1"/>
    </xf>
    <xf numFmtId="165" fontId="5" fillId="0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164" fontId="5" fillId="0" borderId="6" xfId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5" fillId="2" borderId="7" xfId="1" applyFont="1" applyFill="1" applyBorder="1" applyAlignment="1">
      <alignment horizontal="center" vertical="center" wrapText="1"/>
    </xf>
    <xf numFmtId="164" fontId="5" fillId="2" borderId="3" xfId="1" applyFont="1" applyFill="1" applyBorder="1" applyAlignment="1">
      <alignment horizontal="center" vertical="center" wrapText="1"/>
    </xf>
    <xf numFmtId="164" fontId="4" fillId="0" borderId="3" xfId="1" applyFont="1" applyBorder="1" applyAlignment="1">
      <alignment horizontal="center" vertical="center" wrapText="1"/>
    </xf>
    <xf numFmtId="164" fontId="4" fillId="2" borderId="3" xfId="1" applyFont="1" applyFill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left" vertical="center" wrapText="1"/>
    </xf>
    <xf numFmtId="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top" wrapText="1"/>
    </xf>
    <xf numFmtId="9" fontId="11" fillId="2" borderId="9" xfId="2" applyFont="1" applyFill="1" applyBorder="1" applyAlignment="1">
      <alignment horizontal="center" vertical="center" wrapText="1"/>
    </xf>
    <xf numFmtId="9" fontId="11" fillId="2" borderId="3" xfId="2" applyFont="1" applyFill="1" applyBorder="1" applyAlignment="1">
      <alignment horizontal="center" vertical="center" wrapText="1"/>
    </xf>
    <xf numFmtId="9" fontId="11" fillId="0" borderId="5" xfId="2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" xfId="3" applyFont="1" applyBorder="1" applyAlignment="1">
      <alignment horizontal="left" vertical="center" wrapText="1"/>
    </xf>
    <xf numFmtId="0" fontId="11" fillId="0" borderId="5" xfId="3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9" fontId="16" fillId="3" borderId="2" xfId="2" applyFont="1" applyFill="1" applyBorder="1" applyAlignment="1">
      <alignment horizontal="center" vertical="center" wrapText="1"/>
    </xf>
    <xf numFmtId="164" fontId="16" fillId="3" borderId="2" xfId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164" fontId="5" fillId="2" borderId="9" xfId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9" fontId="4" fillId="2" borderId="5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 wrapText="1"/>
    </xf>
    <xf numFmtId="9" fontId="20" fillId="0" borderId="17" xfId="0" applyNumberFormat="1" applyFont="1" applyFill="1" applyBorder="1" applyAlignment="1">
      <alignment horizontal="center" vertical="center" wrapText="1"/>
    </xf>
    <xf numFmtId="9" fontId="20" fillId="0" borderId="17" xfId="2" applyFont="1" applyFill="1" applyBorder="1" applyAlignment="1">
      <alignment horizontal="center" vertical="center" wrapText="1"/>
    </xf>
    <xf numFmtId="164" fontId="20" fillId="0" borderId="17" xfId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left" vertical="top"/>
    </xf>
    <xf numFmtId="0" fontId="18" fillId="2" borderId="0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center" vertical="top"/>
    </xf>
    <xf numFmtId="9" fontId="18" fillId="2" borderId="0" xfId="2" applyFont="1" applyFill="1" applyBorder="1" applyAlignment="1">
      <alignment horizontal="center" vertical="center"/>
    </xf>
    <xf numFmtId="164" fontId="18" fillId="2" borderId="0" xfId="1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top"/>
    </xf>
    <xf numFmtId="9" fontId="21" fillId="2" borderId="0" xfId="2" applyFont="1" applyFill="1" applyBorder="1" applyAlignment="1">
      <alignment horizontal="center" vertical="center"/>
    </xf>
    <xf numFmtId="164" fontId="22" fillId="2" borderId="0" xfId="1" applyFont="1" applyFill="1" applyBorder="1" applyAlignment="1">
      <alignment horizontal="left" vertical="center"/>
    </xf>
    <xf numFmtId="164" fontId="21" fillId="2" borderId="0" xfId="1" applyFont="1" applyFill="1" applyBorder="1" applyAlignment="1">
      <alignment horizontal="left" vertical="top"/>
    </xf>
    <xf numFmtId="0" fontId="21" fillId="2" borderId="0" xfId="0" applyFont="1" applyFill="1" applyBorder="1" applyAlignment="1">
      <alignment horizontal="left" vertical="top"/>
    </xf>
    <xf numFmtId="9" fontId="22" fillId="2" borderId="0" xfId="2" applyFont="1" applyFill="1" applyBorder="1" applyAlignment="1">
      <alignment horizontal="right" vertical="center"/>
    </xf>
    <xf numFmtId="9" fontId="22" fillId="2" borderId="0" xfId="2" applyFont="1" applyFill="1" applyBorder="1" applyAlignment="1">
      <alignment horizontal="center" vertical="center"/>
    </xf>
    <xf numFmtId="43" fontId="22" fillId="2" borderId="0" xfId="0" applyNumberFormat="1" applyFont="1" applyFill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9" fontId="14" fillId="0" borderId="9" xfId="0" applyNumberFormat="1" applyFont="1" applyBorder="1" applyAlignment="1">
      <alignment horizontal="center" vertical="center" wrapText="1"/>
    </xf>
    <xf numFmtId="9" fontId="14" fillId="0" borderId="3" xfId="0" applyNumberFormat="1" applyFont="1" applyBorder="1" applyAlignment="1">
      <alignment horizontal="center" vertical="center" wrapText="1"/>
    </xf>
    <xf numFmtId="9" fontId="14" fillId="0" borderId="5" xfId="0" applyNumberFormat="1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9" fontId="11" fillId="2" borderId="9" xfId="2" applyFont="1" applyFill="1" applyBorder="1" applyAlignment="1">
      <alignment horizontal="center" vertical="center" wrapText="1"/>
    </xf>
    <xf numFmtId="9" fontId="11" fillId="2" borderId="3" xfId="2" applyFont="1" applyFill="1" applyBorder="1" applyAlignment="1">
      <alignment horizontal="center" vertical="center" wrapText="1"/>
    </xf>
    <xf numFmtId="9" fontId="11" fillId="2" borderId="5" xfId="2" applyFont="1" applyFill="1" applyBorder="1" applyAlignment="1">
      <alignment horizontal="center" vertical="center" wrapText="1"/>
    </xf>
    <xf numFmtId="164" fontId="11" fillId="2" borderId="9" xfId="1" applyFont="1" applyFill="1" applyBorder="1" applyAlignment="1">
      <alignment horizontal="center" vertical="center" wrapText="1"/>
    </xf>
    <xf numFmtId="164" fontId="11" fillId="2" borderId="3" xfId="1" applyFont="1" applyFill="1" applyBorder="1" applyAlignment="1">
      <alignment horizontal="center" vertical="center" wrapText="1"/>
    </xf>
    <xf numFmtId="164" fontId="11" fillId="2" borderId="5" xfId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4" fontId="5" fillId="0" borderId="9" xfId="1" applyFont="1" applyFill="1" applyBorder="1" applyAlignment="1">
      <alignment horizontal="center" vertical="center" wrapText="1"/>
    </xf>
    <xf numFmtId="164" fontId="5" fillId="0" borderId="3" xfId="1" applyFont="1" applyFill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9" fontId="5" fillId="0" borderId="3" xfId="2" applyFont="1" applyFill="1" applyBorder="1" applyAlignment="1">
      <alignment horizontal="center" vertical="center" wrapText="1"/>
    </xf>
    <xf numFmtId="9" fontId="5" fillId="0" borderId="5" xfId="2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9" fontId="5" fillId="0" borderId="7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9" fontId="16" fillId="3" borderId="1" xfId="2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9" fontId="5" fillId="0" borderId="7" xfId="2" applyFont="1" applyFill="1" applyBorder="1" applyAlignment="1">
      <alignment horizontal="center" vertical="center" wrapText="1"/>
    </xf>
    <xf numFmtId="164" fontId="5" fillId="0" borderId="7" xfId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5" fillId="0" borderId="9" xfId="2" applyFont="1" applyFill="1" applyBorder="1" applyAlignment="1">
      <alignment horizontal="center" vertical="center" wrapText="1"/>
    </xf>
    <xf numFmtId="164" fontId="13" fillId="0" borderId="9" xfId="1" applyFont="1" applyFill="1" applyBorder="1" applyAlignment="1">
      <alignment horizontal="center" vertical="center" wrapText="1"/>
    </xf>
    <xf numFmtId="164" fontId="13" fillId="0" borderId="5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9" fontId="5" fillId="0" borderId="9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3" xr:uid="{EB1DEAEE-5888-4078-A63E-2309AA74451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1643062</xdr:colOff>
      <xdr:row>0</xdr:row>
      <xdr:rowOff>142875</xdr:rowOff>
    </xdr:from>
    <xdr:to>
      <xdr:col>9</xdr:col>
      <xdr:colOff>3152775</xdr:colOff>
      <xdr:row>9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58438-263E-487D-A52B-0AA3894AD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142875"/>
          <a:ext cx="5414963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6"/>
  <sheetViews>
    <sheetView tabSelected="1" topLeftCell="A64" zoomScale="55" zoomScaleNormal="55" zoomScaleSheetLayoutView="70" workbookViewId="0">
      <selection activeCell="D91" sqref="D91:D94"/>
    </sheetView>
  </sheetViews>
  <sheetFormatPr baseColWidth="10" defaultColWidth="0" defaultRowHeight="15.75" zeroHeight="1"/>
  <cols>
    <col min="1" max="1" width="5.7109375" style="1" customWidth="1"/>
    <col min="2" max="2" width="22.42578125" style="1" customWidth="1"/>
    <col min="3" max="3" width="28.140625" style="1" customWidth="1"/>
    <col min="4" max="4" width="20.42578125" style="2" customWidth="1"/>
    <col min="5" max="5" width="17.7109375" style="1" hidden="1" customWidth="1"/>
    <col min="6" max="6" width="17.7109375" style="26" customWidth="1"/>
    <col min="7" max="7" width="25.5703125" style="2" customWidth="1"/>
    <col min="8" max="8" width="21" style="1" customWidth="1"/>
    <col min="9" max="9" width="11.7109375" style="1" customWidth="1"/>
    <col min="10" max="10" width="65.28515625" style="1" customWidth="1"/>
    <col min="11" max="11" width="7.5703125" style="26" customWidth="1"/>
    <col min="12" max="14" width="7.5703125" style="20" customWidth="1"/>
    <col min="15" max="15" width="17.7109375" style="20" customWidth="1"/>
    <col min="16" max="16" width="22.5703125" style="2" customWidth="1"/>
    <col min="17" max="17" width="17.7109375" style="3" customWidth="1"/>
    <col min="18" max="18" width="5.7109375" style="1" customWidth="1"/>
    <col min="19" max="22" width="0" style="1" hidden="1" customWidth="1"/>
    <col min="23" max="16384" width="11.42578125" style="1" hidden="1"/>
  </cols>
  <sheetData>
    <row r="1" spans="2:22"/>
    <row r="2" spans="2:22"/>
    <row r="3" spans="2:22"/>
    <row r="4" spans="2:22"/>
    <row r="5" spans="2:22"/>
    <row r="6" spans="2:22"/>
    <row r="7" spans="2:22"/>
    <row r="8" spans="2:22"/>
    <row r="9" spans="2:22"/>
    <row r="10" spans="2:22" ht="27">
      <c r="B10" s="199" t="s">
        <v>17</v>
      </c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</row>
    <row r="11" spans="2:22" ht="26.25">
      <c r="B11" s="200" t="s">
        <v>14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</row>
    <row r="12" spans="2:22" ht="15.75" customHeight="1"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5"/>
      <c r="R12" s="11"/>
      <c r="S12" s="11"/>
      <c r="T12" s="11"/>
      <c r="U12" s="11"/>
      <c r="V12" s="11"/>
    </row>
    <row r="13" spans="2:22" ht="35.25" customHeight="1">
      <c r="B13" s="148" t="s">
        <v>38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1"/>
      <c r="S13" s="11"/>
      <c r="T13" s="11"/>
      <c r="U13" s="11"/>
      <c r="V13" s="11"/>
    </row>
    <row r="14" spans="2:22" s="4" customFormat="1" ht="30" customHeight="1">
      <c r="B14" s="146" t="s">
        <v>203</v>
      </c>
      <c r="C14" s="146" t="s">
        <v>149</v>
      </c>
      <c r="D14" s="146" t="s">
        <v>0</v>
      </c>
      <c r="E14" s="155" t="s">
        <v>1</v>
      </c>
      <c r="F14" s="155" t="s">
        <v>2</v>
      </c>
      <c r="G14" s="155" t="s">
        <v>4</v>
      </c>
      <c r="H14" s="155" t="s">
        <v>3</v>
      </c>
      <c r="I14" s="155" t="s">
        <v>15</v>
      </c>
      <c r="J14" s="155" t="s">
        <v>5</v>
      </c>
      <c r="K14" s="198" t="s">
        <v>16</v>
      </c>
      <c r="L14" s="198"/>
      <c r="M14" s="198"/>
      <c r="N14" s="198"/>
      <c r="O14" s="155" t="s">
        <v>167</v>
      </c>
      <c r="P14" s="155" t="s">
        <v>6</v>
      </c>
      <c r="Q14" s="155"/>
    </row>
    <row r="15" spans="2:22" s="4" customFormat="1" ht="18.75" customHeight="1" thickBot="1">
      <c r="B15" s="147"/>
      <c r="C15" s="147"/>
      <c r="D15" s="147"/>
      <c r="E15" s="146"/>
      <c r="F15" s="146"/>
      <c r="G15" s="146"/>
      <c r="H15" s="146"/>
      <c r="I15" s="146"/>
      <c r="J15" s="146"/>
      <c r="K15" s="106" t="s">
        <v>7</v>
      </c>
      <c r="L15" s="106" t="s">
        <v>8</v>
      </c>
      <c r="M15" s="106" t="s">
        <v>9</v>
      </c>
      <c r="N15" s="106" t="s">
        <v>10</v>
      </c>
      <c r="O15" s="146"/>
      <c r="P15" s="107" t="s">
        <v>11</v>
      </c>
      <c r="Q15" s="108" t="s">
        <v>12</v>
      </c>
    </row>
    <row r="16" spans="2:22" s="5" customFormat="1" ht="47.25" customHeight="1">
      <c r="B16" s="149" t="s">
        <v>204</v>
      </c>
      <c r="C16" s="142" t="s">
        <v>150</v>
      </c>
      <c r="D16" s="156" t="s">
        <v>18</v>
      </c>
      <c r="E16" s="156" t="s">
        <v>69</v>
      </c>
      <c r="F16" s="156" t="s">
        <v>161</v>
      </c>
      <c r="G16" s="156" t="s">
        <v>160</v>
      </c>
      <c r="H16" s="156" t="s">
        <v>19</v>
      </c>
      <c r="I16" s="156">
        <v>20</v>
      </c>
      <c r="J16" s="93" t="s">
        <v>153</v>
      </c>
      <c r="K16" s="65">
        <v>0.1</v>
      </c>
      <c r="L16" s="65">
        <v>0.3</v>
      </c>
      <c r="M16" s="65">
        <v>0.5</v>
      </c>
      <c r="N16" s="65">
        <v>0.1</v>
      </c>
      <c r="O16" s="59" t="s">
        <v>154</v>
      </c>
      <c r="P16" s="109">
        <v>0</v>
      </c>
      <c r="Q16" s="60" t="s">
        <v>13</v>
      </c>
      <c r="R16" s="14"/>
    </row>
    <row r="17" spans="2:18">
      <c r="B17" s="150"/>
      <c r="C17" s="143"/>
      <c r="D17" s="157"/>
      <c r="E17" s="157"/>
      <c r="F17" s="157"/>
      <c r="G17" s="157"/>
      <c r="H17" s="157"/>
      <c r="I17" s="157"/>
      <c r="J17" s="68" t="s">
        <v>155</v>
      </c>
      <c r="K17" s="7">
        <v>0</v>
      </c>
      <c r="L17" s="7">
        <v>0.35</v>
      </c>
      <c r="M17" s="7">
        <v>0.35</v>
      </c>
      <c r="N17" s="7">
        <v>0.3</v>
      </c>
      <c r="O17" s="48" t="s">
        <v>20</v>
      </c>
      <c r="P17" s="12">
        <v>900000</v>
      </c>
      <c r="Q17" s="64" t="s">
        <v>13</v>
      </c>
      <c r="R17" s="6"/>
    </row>
    <row r="18" spans="2:18" ht="63">
      <c r="B18" s="150"/>
      <c r="C18" s="143"/>
      <c r="D18" s="157"/>
      <c r="E18" s="157"/>
      <c r="F18" s="157"/>
      <c r="G18" s="157"/>
      <c r="H18" s="157"/>
      <c r="I18" s="157"/>
      <c r="J18" s="69" t="s">
        <v>23</v>
      </c>
      <c r="K18" s="7">
        <v>0</v>
      </c>
      <c r="L18" s="7">
        <v>0.5</v>
      </c>
      <c r="M18" s="7">
        <v>0.5</v>
      </c>
      <c r="N18" s="7">
        <v>0</v>
      </c>
      <c r="O18" s="48" t="s">
        <v>20</v>
      </c>
      <c r="P18" s="12">
        <v>1500000</v>
      </c>
      <c r="Q18" s="64" t="s">
        <v>13</v>
      </c>
      <c r="R18" s="6"/>
    </row>
    <row r="19" spans="2:18" ht="47.25">
      <c r="B19" s="150"/>
      <c r="C19" s="143"/>
      <c r="D19" s="157"/>
      <c r="E19" s="157"/>
      <c r="F19" s="157"/>
      <c r="G19" s="157"/>
      <c r="H19" s="157"/>
      <c r="I19" s="157"/>
      <c r="J19" s="69" t="s">
        <v>156</v>
      </c>
      <c r="K19" s="7">
        <v>0</v>
      </c>
      <c r="L19" s="7">
        <v>0.5</v>
      </c>
      <c r="M19" s="7">
        <v>0</v>
      </c>
      <c r="N19" s="7">
        <v>0.5</v>
      </c>
      <c r="O19" s="48" t="s">
        <v>20</v>
      </c>
      <c r="P19" s="12">
        <v>100000</v>
      </c>
      <c r="Q19" s="64" t="s">
        <v>13</v>
      </c>
      <c r="R19" s="6"/>
    </row>
    <row r="20" spans="2:18" ht="31.5">
      <c r="B20" s="150"/>
      <c r="C20" s="143"/>
      <c r="D20" s="157"/>
      <c r="E20" s="157"/>
      <c r="F20" s="157"/>
      <c r="G20" s="157"/>
      <c r="H20" s="157"/>
      <c r="I20" s="157"/>
      <c r="J20" s="69" t="s">
        <v>24</v>
      </c>
      <c r="K20" s="7">
        <v>0.25</v>
      </c>
      <c r="L20" s="7">
        <v>0.25</v>
      </c>
      <c r="M20" s="7">
        <v>0.25</v>
      </c>
      <c r="N20" s="7">
        <v>0.25</v>
      </c>
      <c r="O20" s="48" t="s">
        <v>20</v>
      </c>
      <c r="P20" s="12">
        <v>600000</v>
      </c>
      <c r="Q20" s="64" t="s">
        <v>13</v>
      </c>
      <c r="R20" s="6"/>
    </row>
    <row r="21" spans="2:18" ht="63">
      <c r="B21" s="150"/>
      <c r="C21" s="143"/>
      <c r="D21" s="157"/>
      <c r="E21" s="157"/>
      <c r="F21" s="157"/>
      <c r="G21" s="157"/>
      <c r="H21" s="157"/>
      <c r="I21" s="157"/>
      <c r="J21" s="68" t="s">
        <v>157</v>
      </c>
      <c r="K21" s="7">
        <v>0.15</v>
      </c>
      <c r="L21" s="7">
        <v>0.6</v>
      </c>
      <c r="M21" s="7">
        <v>0.25</v>
      </c>
      <c r="N21" s="7">
        <v>0</v>
      </c>
      <c r="O21" s="48" t="s">
        <v>20</v>
      </c>
      <c r="P21" s="12">
        <v>100000</v>
      </c>
      <c r="Q21" s="64" t="s">
        <v>13</v>
      </c>
      <c r="R21" s="6"/>
    </row>
    <row r="22" spans="2:18" ht="31.5">
      <c r="B22" s="150"/>
      <c r="C22" s="143"/>
      <c r="D22" s="157"/>
      <c r="E22" s="157"/>
      <c r="F22" s="157"/>
      <c r="G22" s="157"/>
      <c r="H22" s="157"/>
      <c r="I22" s="157"/>
      <c r="J22" s="69" t="s">
        <v>158</v>
      </c>
      <c r="K22" s="7">
        <v>0.5</v>
      </c>
      <c r="L22" s="7">
        <v>0.5</v>
      </c>
      <c r="M22" s="7">
        <v>0</v>
      </c>
      <c r="N22" s="7">
        <v>0</v>
      </c>
      <c r="O22" s="48" t="s">
        <v>20</v>
      </c>
      <c r="P22" s="12">
        <v>100000</v>
      </c>
      <c r="Q22" s="64" t="s">
        <v>13</v>
      </c>
      <c r="R22" s="6"/>
    </row>
    <row r="23" spans="2:18">
      <c r="B23" s="150"/>
      <c r="C23" s="143"/>
      <c r="D23" s="157"/>
      <c r="E23" s="157"/>
      <c r="F23" s="157"/>
      <c r="G23" s="157"/>
      <c r="H23" s="157"/>
      <c r="I23" s="157"/>
      <c r="J23" s="69" t="s">
        <v>25</v>
      </c>
      <c r="K23" s="7">
        <v>0</v>
      </c>
      <c r="L23" s="7">
        <v>0.45</v>
      </c>
      <c r="M23" s="7">
        <v>0.45</v>
      </c>
      <c r="N23" s="7">
        <v>0.1</v>
      </c>
      <c r="O23" s="48" t="s">
        <v>20</v>
      </c>
      <c r="P23" s="12">
        <v>1000000</v>
      </c>
      <c r="Q23" s="64" t="s">
        <v>13</v>
      </c>
      <c r="R23" s="6"/>
    </row>
    <row r="24" spans="2:18" ht="31.5">
      <c r="B24" s="150"/>
      <c r="C24" s="143"/>
      <c r="D24" s="157"/>
      <c r="E24" s="157"/>
      <c r="F24" s="157"/>
      <c r="G24" s="157"/>
      <c r="H24" s="157"/>
      <c r="I24" s="157"/>
      <c r="J24" s="69" t="s">
        <v>26</v>
      </c>
      <c r="K24" s="7">
        <v>0</v>
      </c>
      <c r="L24" s="7">
        <v>0.45</v>
      </c>
      <c r="M24" s="7">
        <v>0.45</v>
      </c>
      <c r="N24" s="7">
        <v>0.1</v>
      </c>
      <c r="O24" s="48" t="s">
        <v>20</v>
      </c>
      <c r="P24" s="12">
        <v>100000</v>
      </c>
      <c r="Q24" s="64" t="s">
        <v>13</v>
      </c>
      <c r="R24" s="6"/>
    </row>
    <row r="25" spans="2:18" ht="31.5">
      <c r="B25" s="150"/>
      <c r="C25" s="143"/>
      <c r="D25" s="157"/>
      <c r="E25" s="157"/>
      <c r="F25" s="157"/>
      <c r="G25" s="157"/>
      <c r="H25" s="157"/>
      <c r="I25" s="157"/>
      <c r="J25" s="69" t="s">
        <v>159</v>
      </c>
      <c r="K25" s="7">
        <v>0</v>
      </c>
      <c r="L25" s="7">
        <v>0</v>
      </c>
      <c r="M25" s="7">
        <v>0.4</v>
      </c>
      <c r="N25" s="7">
        <v>0.6</v>
      </c>
      <c r="O25" s="48" t="s">
        <v>20</v>
      </c>
      <c r="P25" s="12">
        <v>600000</v>
      </c>
      <c r="Q25" s="64" t="s">
        <v>13</v>
      </c>
      <c r="R25" s="6"/>
    </row>
    <row r="26" spans="2:18" ht="53.25" customHeight="1" thickBot="1">
      <c r="B26" s="150"/>
      <c r="C26" s="143"/>
      <c r="D26" s="158"/>
      <c r="E26" s="158"/>
      <c r="F26" s="158"/>
      <c r="G26" s="158"/>
      <c r="H26" s="158"/>
      <c r="I26" s="158"/>
      <c r="J26" s="61" t="s">
        <v>27</v>
      </c>
      <c r="K26" s="8">
        <f>100%-64%</f>
        <v>0.36</v>
      </c>
      <c r="L26" s="8">
        <v>0</v>
      </c>
      <c r="M26" s="8">
        <v>0</v>
      </c>
      <c r="N26" s="8">
        <v>0</v>
      </c>
      <c r="O26" s="49" t="s">
        <v>20</v>
      </c>
      <c r="P26" s="13">
        <v>0</v>
      </c>
      <c r="Q26" s="62" t="s">
        <v>13</v>
      </c>
      <c r="R26" s="6"/>
    </row>
    <row r="27" spans="2:18" ht="31.5">
      <c r="B27" s="150"/>
      <c r="C27" s="143"/>
      <c r="D27" s="159" t="s">
        <v>21</v>
      </c>
      <c r="E27" s="159" t="s">
        <v>70</v>
      </c>
      <c r="F27" s="159" t="s">
        <v>162</v>
      </c>
      <c r="G27" s="159" t="s">
        <v>28</v>
      </c>
      <c r="H27" s="159" t="s">
        <v>22</v>
      </c>
      <c r="I27" s="159">
        <v>6</v>
      </c>
      <c r="J27" s="80" t="s">
        <v>29</v>
      </c>
      <c r="K27" s="9">
        <v>0</v>
      </c>
      <c r="L27" s="9">
        <v>0</v>
      </c>
      <c r="M27" s="9">
        <v>1</v>
      </c>
      <c r="N27" s="9">
        <v>0</v>
      </c>
      <c r="O27" s="70" t="s">
        <v>20</v>
      </c>
      <c r="P27" s="83">
        <v>27000</v>
      </c>
      <c r="Q27" s="10" t="s">
        <v>13</v>
      </c>
      <c r="R27" s="6"/>
    </row>
    <row r="28" spans="2:18" ht="47.25">
      <c r="B28" s="150"/>
      <c r="C28" s="143"/>
      <c r="D28" s="160"/>
      <c r="E28" s="160"/>
      <c r="F28" s="160"/>
      <c r="G28" s="160"/>
      <c r="H28" s="160"/>
      <c r="I28" s="160"/>
      <c r="J28" s="66" t="s">
        <v>30</v>
      </c>
      <c r="K28" s="7">
        <v>0</v>
      </c>
      <c r="L28" s="7">
        <v>0</v>
      </c>
      <c r="M28" s="7">
        <v>0</v>
      </c>
      <c r="N28" s="7">
        <v>1</v>
      </c>
      <c r="O28" s="48" t="s">
        <v>20</v>
      </c>
      <c r="P28" s="84">
        <v>27000</v>
      </c>
      <c r="Q28" s="64" t="s">
        <v>13</v>
      </c>
      <c r="R28" s="6"/>
    </row>
    <row r="29" spans="2:18" ht="47.25">
      <c r="B29" s="150"/>
      <c r="C29" s="143"/>
      <c r="D29" s="160"/>
      <c r="E29" s="160"/>
      <c r="F29" s="160"/>
      <c r="G29" s="160"/>
      <c r="H29" s="160"/>
      <c r="I29" s="160"/>
      <c r="J29" s="66" t="s">
        <v>31</v>
      </c>
      <c r="K29" s="7">
        <v>0</v>
      </c>
      <c r="L29" s="7">
        <v>0.5</v>
      </c>
      <c r="M29" s="7">
        <v>0.5</v>
      </c>
      <c r="N29" s="7">
        <v>0</v>
      </c>
      <c r="O29" s="48" t="s">
        <v>20</v>
      </c>
      <c r="P29" s="84">
        <v>54000</v>
      </c>
      <c r="Q29" s="64" t="s">
        <v>13</v>
      </c>
      <c r="R29" s="6"/>
    </row>
    <row r="30" spans="2:18" ht="47.25">
      <c r="B30" s="150"/>
      <c r="C30" s="143"/>
      <c r="D30" s="160"/>
      <c r="E30" s="160"/>
      <c r="F30" s="160"/>
      <c r="G30" s="160"/>
      <c r="H30" s="160"/>
      <c r="I30" s="160"/>
      <c r="J30" s="66" t="s">
        <v>32</v>
      </c>
      <c r="K30" s="7">
        <v>0</v>
      </c>
      <c r="L30" s="7">
        <v>0.5</v>
      </c>
      <c r="M30" s="7">
        <v>0.5</v>
      </c>
      <c r="N30" s="7">
        <v>0</v>
      </c>
      <c r="O30" s="48" t="s">
        <v>20</v>
      </c>
      <c r="P30" s="84">
        <v>54000</v>
      </c>
      <c r="Q30" s="64" t="s">
        <v>13</v>
      </c>
      <c r="R30" s="6"/>
    </row>
    <row r="31" spans="2:18" ht="31.5">
      <c r="B31" s="150"/>
      <c r="C31" s="143"/>
      <c r="D31" s="160"/>
      <c r="E31" s="160"/>
      <c r="F31" s="160"/>
      <c r="G31" s="160"/>
      <c r="H31" s="160"/>
      <c r="I31" s="160"/>
      <c r="J31" s="66" t="s">
        <v>33</v>
      </c>
      <c r="K31" s="7">
        <v>0</v>
      </c>
      <c r="L31" s="7">
        <v>0.5</v>
      </c>
      <c r="M31" s="7">
        <v>0.5</v>
      </c>
      <c r="N31" s="7">
        <v>0</v>
      </c>
      <c r="O31" s="48" t="s">
        <v>20</v>
      </c>
      <c r="P31" s="84">
        <v>54000</v>
      </c>
      <c r="Q31" s="64" t="s">
        <v>13</v>
      </c>
      <c r="R31" s="6"/>
    </row>
    <row r="32" spans="2:18" ht="31.5">
      <c r="B32" s="150"/>
      <c r="C32" s="143"/>
      <c r="D32" s="160"/>
      <c r="E32" s="160"/>
      <c r="F32" s="160"/>
      <c r="G32" s="160"/>
      <c r="H32" s="160"/>
      <c r="I32" s="160"/>
      <c r="J32" s="81" t="s">
        <v>34</v>
      </c>
      <c r="K32" s="15">
        <v>0</v>
      </c>
      <c r="L32" s="15">
        <v>0</v>
      </c>
      <c r="M32" s="15">
        <v>0</v>
      </c>
      <c r="N32" s="15">
        <v>1</v>
      </c>
      <c r="O32" s="71" t="s">
        <v>20</v>
      </c>
      <c r="P32" s="85">
        <v>27000</v>
      </c>
      <c r="Q32" s="16" t="s">
        <v>13</v>
      </c>
      <c r="R32" s="6"/>
    </row>
    <row r="33" spans="2:18">
      <c r="B33" s="150"/>
      <c r="C33" s="143"/>
      <c r="D33" s="160"/>
      <c r="E33" s="160"/>
      <c r="F33" s="160"/>
      <c r="G33" s="160"/>
      <c r="H33" s="160"/>
      <c r="I33" s="160"/>
      <c r="J33" s="81" t="s">
        <v>35</v>
      </c>
      <c r="K33" s="15">
        <v>0.25</v>
      </c>
      <c r="L33" s="15">
        <v>0.25</v>
      </c>
      <c r="M33" s="15">
        <v>0.25</v>
      </c>
      <c r="N33" s="15">
        <v>0.25</v>
      </c>
      <c r="O33" s="71" t="s">
        <v>20</v>
      </c>
      <c r="P33" s="85">
        <v>0</v>
      </c>
      <c r="Q33" s="16" t="s">
        <v>13</v>
      </c>
      <c r="R33" s="6"/>
    </row>
    <row r="34" spans="2:18">
      <c r="B34" s="150"/>
      <c r="C34" s="143"/>
      <c r="D34" s="160"/>
      <c r="E34" s="160"/>
      <c r="F34" s="160"/>
      <c r="G34" s="160"/>
      <c r="H34" s="160"/>
      <c r="I34" s="160"/>
      <c r="J34" s="82" t="s">
        <v>36</v>
      </c>
      <c r="K34" s="72">
        <v>0</v>
      </c>
      <c r="L34" s="72">
        <v>0</v>
      </c>
      <c r="M34" s="72">
        <v>0</v>
      </c>
      <c r="N34" s="72">
        <v>1</v>
      </c>
      <c r="O34" s="50" t="s">
        <v>20</v>
      </c>
      <c r="P34" s="86">
        <v>27000</v>
      </c>
      <c r="Q34" s="73" t="s">
        <v>13</v>
      </c>
      <c r="R34" s="6"/>
    </row>
    <row r="35" spans="2:18" ht="21.75" customHeight="1" thickBot="1">
      <c r="B35" s="151"/>
      <c r="C35" s="144"/>
      <c r="D35" s="161"/>
      <c r="E35" s="161"/>
      <c r="F35" s="161"/>
      <c r="G35" s="161"/>
      <c r="H35" s="161"/>
      <c r="I35" s="161"/>
      <c r="J35" s="110" t="s">
        <v>37</v>
      </c>
      <c r="K35" s="111">
        <v>0.25</v>
      </c>
      <c r="L35" s="111">
        <v>0.25</v>
      </c>
      <c r="M35" s="111">
        <v>0.25</v>
      </c>
      <c r="N35" s="111">
        <v>0.25</v>
      </c>
      <c r="O35" s="112" t="s">
        <v>20</v>
      </c>
      <c r="P35" s="113">
        <f>27000*4</f>
        <v>108000</v>
      </c>
      <c r="Q35" s="114" t="s">
        <v>13</v>
      </c>
      <c r="R35" s="6"/>
    </row>
    <row r="36" spans="2:18" ht="16.5" customHeight="1">
      <c r="B36" s="152" t="s">
        <v>205</v>
      </c>
      <c r="C36" s="142" t="s">
        <v>151</v>
      </c>
      <c r="D36" s="162" t="s">
        <v>163</v>
      </c>
      <c r="E36" s="162" t="s">
        <v>39</v>
      </c>
      <c r="F36" s="162" t="s">
        <v>40</v>
      </c>
      <c r="G36" s="162" t="s">
        <v>43</v>
      </c>
      <c r="H36" s="162" t="s">
        <v>41</v>
      </c>
      <c r="I36" s="162" t="s">
        <v>42</v>
      </c>
      <c r="J36" s="87" t="s">
        <v>164</v>
      </c>
      <c r="K36" s="17">
        <v>0</v>
      </c>
      <c r="L36" s="17">
        <v>0.55000000000000004</v>
      </c>
      <c r="M36" s="17">
        <v>0.3</v>
      </c>
      <c r="N36" s="17">
        <v>0.15</v>
      </c>
      <c r="O36" s="90" t="s">
        <v>44</v>
      </c>
      <c r="P36" s="51">
        <v>843189</v>
      </c>
      <c r="Q36" s="74" t="s">
        <v>13</v>
      </c>
      <c r="R36" s="6"/>
    </row>
    <row r="37" spans="2:18">
      <c r="B37" s="153"/>
      <c r="C37" s="143"/>
      <c r="D37" s="163"/>
      <c r="E37" s="163"/>
      <c r="F37" s="163"/>
      <c r="G37" s="163"/>
      <c r="H37" s="163"/>
      <c r="I37" s="163"/>
      <c r="J37" s="88" t="s">
        <v>45</v>
      </c>
      <c r="K37" s="45">
        <v>0</v>
      </c>
      <c r="L37" s="45">
        <v>0.55000000000000004</v>
      </c>
      <c r="M37" s="45">
        <v>0.3</v>
      </c>
      <c r="N37" s="45">
        <v>0.15</v>
      </c>
      <c r="O37" s="91" t="s">
        <v>44</v>
      </c>
      <c r="P37" s="53">
        <v>1300128</v>
      </c>
      <c r="Q37" s="19" t="s">
        <v>13</v>
      </c>
    </row>
    <row r="38" spans="2:18" ht="31.5">
      <c r="B38" s="153"/>
      <c r="C38" s="143"/>
      <c r="D38" s="163"/>
      <c r="E38" s="163"/>
      <c r="F38" s="163"/>
      <c r="G38" s="163"/>
      <c r="H38" s="163"/>
      <c r="I38" s="163"/>
      <c r="J38" s="88" t="s">
        <v>165</v>
      </c>
      <c r="K38" s="45">
        <v>0.33300000000000002</v>
      </c>
      <c r="L38" s="45">
        <v>0.33300000000000002</v>
      </c>
      <c r="M38" s="45">
        <v>0.33300000000000002</v>
      </c>
      <c r="N38" s="45">
        <v>0</v>
      </c>
      <c r="O38" s="91" t="s">
        <v>44</v>
      </c>
      <c r="P38" s="53">
        <f>59612.5*3</f>
        <v>178837.5</v>
      </c>
      <c r="Q38" s="19" t="s">
        <v>13</v>
      </c>
    </row>
    <row r="39" spans="2:18" ht="31.5">
      <c r="B39" s="153"/>
      <c r="C39" s="143"/>
      <c r="D39" s="163"/>
      <c r="E39" s="163"/>
      <c r="F39" s="163"/>
      <c r="G39" s="163"/>
      <c r="H39" s="163"/>
      <c r="I39" s="163"/>
      <c r="J39" s="88" t="s">
        <v>166</v>
      </c>
      <c r="K39" s="45">
        <v>0.3</v>
      </c>
      <c r="L39" s="45">
        <v>0.55000000000000004</v>
      </c>
      <c r="M39" s="45">
        <v>0.15</v>
      </c>
      <c r="N39" s="45">
        <v>0</v>
      </c>
      <c r="O39" s="91" t="s">
        <v>46</v>
      </c>
      <c r="P39" s="53">
        <v>931481.25</v>
      </c>
      <c r="Q39" s="75" t="s">
        <v>13</v>
      </c>
    </row>
    <row r="40" spans="2:18" ht="31.5">
      <c r="B40" s="153"/>
      <c r="C40" s="143"/>
      <c r="D40" s="163"/>
      <c r="E40" s="163"/>
      <c r="F40" s="163"/>
      <c r="G40" s="163"/>
      <c r="H40" s="163"/>
      <c r="I40" s="163"/>
      <c r="J40" s="88" t="s">
        <v>47</v>
      </c>
      <c r="K40" s="45">
        <v>0.25</v>
      </c>
      <c r="L40" s="45">
        <v>0.25</v>
      </c>
      <c r="M40" s="45">
        <v>0.25</v>
      </c>
      <c r="N40" s="45">
        <v>0.25</v>
      </c>
      <c r="O40" s="91" t="s">
        <v>44</v>
      </c>
      <c r="P40" s="53">
        <f>59100*4</f>
        <v>236400</v>
      </c>
      <c r="Q40" s="19" t="s">
        <v>13</v>
      </c>
    </row>
    <row r="41" spans="2:18" ht="38.25" customHeight="1">
      <c r="B41" s="153"/>
      <c r="C41" s="143"/>
      <c r="D41" s="163"/>
      <c r="E41" s="163"/>
      <c r="F41" s="163"/>
      <c r="G41" s="163"/>
      <c r="H41" s="163"/>
      <c r="I41" s="163"/>
      <c r="J41" s="88" t="s">
        <v>48</v>
      </c>
      <c r="K41" s="45">
        <v>0</v>
      </c>
      <c r="L41" s="45">
        <v>0.55000000000000004</v>
      </c>
      <c r="M41" s="45">
        <v>0.45</v>
      </c>
      <c r="N41" s="45">
        <v>0</v>
      </c>
      <c r="O41" s="91" t="s">
        <v>44</v>
      </c>
      <c r="P41" s="53">
        <v>61150</v>
      </c>
      <c r="Q41" s="19" t="s">
        <v>13</v>
      </c>
    </row>
    <row r="42" spans="2:18">
      <c r="B42" s="153"/>
      <c r="C42" s="143"/>
      <c r="D42" s="163"/>
      <c r="E42" s="163"/>
      <c r="F42" s="163"/>
      <c r="G42" s="163"/>
      <c r="H42" s="163"/>
      <c r="I42" s="163"/>
      <c r="J42" s="89" t="s">
        <v>49</v>
      </c>
      <c r="K42" s="45">
        <v>0</v>
      </c>
      <c r="L42" s="45">
        <v>0.5</v>
      </c>
      <c r="M42" s="45">
        <v>0.5</v>
      </c>
      <c r="N42" s="45">
        <v>0</v>
      </c>
      <c r="O42" s="44" t="s">
        <v>44</v>
      </c>
      <c r="P42" s="53">
        <f>61150*2</f>
        <v>122300</v>
      </c>
      <c r="Q42" s="19" t="s">
        <v>13</v>
      </c>
    </row>
    <row r="43" spans="2:18">
      <c r="B43" s="153"/>
      <c r="C43" s="143"/>
      <c r="D43" s="163"/>
      <c r="E43" s="163"/>
      <c r="F43" s="163"/>
      <c r="G43" s="163"/>
      <c r="H43" s="163"/>
      <c r="I43" s="163"/>
      <c r="J43" s="89" t="s">
        <v>72</v>
      </c>
      <c r="K43" s="45">
        <v>0</v>
      </c>
      <c r="L43" s="45">
        <v>1</v>
      </c>
      <c r="M43" s="45">
        <v>0</v>
      </c>
      <c r="N43" s="45">
        <v>0</v>
      </c>
      <c r="O43" s="44" t="s">
        <v>44</v>
      </c>
      <c r="P43" s="53">
        <v>44400</v>
      </c>
      <c r="Q43" s="19" t="s">
        <v>13</v>
      </c>
    </row>
    <row r="44" spans="2:18">
      <c r="B44" s="153"/>
      <c r="C44" s="143"/>
      <c r="D44" s="163"/>
      <c r="E44" s="163"/>
      <c r="F44" s="163"/>
      <c r="G44" s="163"/>
      <c r="H44" s="163"/>
      <c r="I44" s="163"/>
      <c r="J44" s="89" t="s">
        <v>50</v>
      </c>
      <c r="K44" s="45">
        <v>1</v>
      </c>
      <c r="L44" s="45">
        <v>0</v>
      </c>
      <c r="M44" s="45">
        <v>0</v>
      </c>
      <c r="N44" s="45">
        <v>0</v>
      </c>
      <c r="O44" s="44" t="s">
        <v>44</v>
      </c>
      <c r="P44" s="53">
        <v>26500</v>
      </c>
      <c r="Q44" s="19" t="s">
        <v>13</v>
      </c>
    </row>
    <row r="45" spans="2:18">
      <c r="B45" s="153"/>
      <c r="C45" s="143"/>
      <c r="D45" s="163"/>
      <c r="E45" s="163"/>
      <c r="F45" s="163"/>
      <c r="G45" s="163"/>
      <c r="H45" s="163"/>
      <c r="I45" s="163"/>
      <c r="J45" s="89" t="s">
        <v>51</v>
      </c>
      <c r="K45" s="18">
        <v>0.27500000000000002</v>
      </c>
      <c r="L45" s="18">
        <v>0.72499999999999998</v>
      </c>
      <c r="M45" s="18">
        <v>0</v>
      </c>
      <c r="N45" s="18">
        <v>0</v>
      </c>
      <c r="O45" s="44" t="s">
        <v>44</v>
      </c>
      <c r="P45" s="53">
        <f>61150*2</f>
        <v>122300</v>
      </c>
      <c r="Q45" s="19" t="s">
        <v>13</v>
      </c>
    </row>
    <row r="46" spans="2:18">
      <c r="B46" s="153"/>
      <c r="C46" s="143"/>
      <c r="D46" s="163"/>
      <c r="E46" s="163"/>
      <c r="F46" s="163"/>
      <c r="G46" s="163"/>
      <c r="H46" s="163"/>
      <c r="I46" s="163"/>
      <c r="J46" s="89" t="s">
        <v>52</v>
      </c>
      <c r="K46" s="45">
        <v>0</v>
      </c>
      <c r="L46" s="45">
        <v>1</v>
      </c>
      <c r="M46" s="45">
        <v>0</v>
      </c>
      <c r="N46" s="45">
        <v>0</v>
      </c>
      <c r="O46" s="44" t="s">
        <v>44</v>
      </c>
      <c r="P46" s="53">
        <v>36150</v>
      </c>
      <c r="Q46" s="19" t="s">
        <v>13</v>
      </c>
    </row>
    <row r="47" spans="2:18" ht="21.75" customHeight="1">
      <c r="B47" s="153"/>
      <c r="C47" s="143"/>
      <c r="D47" s="163"/>
      <c r="E47" s="163"/>
      <c r="F47" s="163"/>
      <c r="G47" s="163"/>
      <c r="H47" s="163"/>
      <c r="I47" s="163"/>
      <c r="J47" s="89" t="s">
        <v>53</v>
      </c>
      <c r="K47" s="45">
        <v>0</v>
      </c>
      <c r="L47" s="45">
        <v>0.55000000000000004</v>
      </c>
      <c r="M47" s="45">
        <v>0.45</v>
      </c>
      <c r="N47" s="45">
        <v>0</v>
      </c>
      <c r="O47" s="44" t="s">
        <v>44</v>
      </c>
      <c r="P47" s="53">
        <v>58075</v>
      </c>
      <c r="Q47" s="19" t="s">
        <v>13</v>
      </c>
    </row>
    <row r="48" spans="2:18" ht="31.5">
      <c r="B48" s="153"/>
      <c r="C48" s="143"/>
      <c r="D48" s="163"/>
      <c r="E48" s="163"/>
      <c r="F48" s="163"/>
      <c r="G48" s="163"/>
      <c r="H48" s="163"/>
      <c r="I48" s="163"/>
      <c r="J48" s="89" t="s">
        <v>54</v>
      </c>
      <c r="K48" s="45">
        <v>0</v>
      </c>
      <c r="L48" s="45">
        <v>0.5</v>
      </c>
      <c r="M48" s="45">
        <v>0.5</v>
      </c>
      <c r="N48" s="45">
        <v>0</v>
      </c>
      <c r="O48" s="44" t="s">
        <v>71</v>
      </c>
      <c r="P48" s="53">
        <f>34537.5*2</f>
        <v>69075</v>
      </c>
      <c r="Q48" s="19" t="s">
        <v>13</v>
      </c>
    </row>
    <row r="49" spans="2:18" ht="31.5">
      <c r="B49" s="153"/>
      <c r="C49" s="143"/>
      <c r="D49" s="163"/>
      <c r="E49" s="163"/>
      <c r="F49" s="163"/>
      <c r="G49" s="163"/>
      <c r="H49" s="163"/>
      <c r="I49" s="163"/>
      <c r="J49" s="89" t="s">
        <v>55</v>
      </c>
      <c r="K49" s="45">
        <v>0.15</v>
      </c>
      <c r="L49" s="45">
        <v>0.625</v>
      </c>
      <c r="M49" s="45">
        <v>0.22500000000000001</v>
      </c>
      <c r="N49" s="45">
        <v>0</v>
      </c>
      <c r="O49" s="44" t="s">
        <v>71</v>
      </c>
      <c r="P49" s="53">
        <f>76425*2</f>
        <v>152850</v>
      </c>
      <c r="Q49" s="19" t="s">
        <v>13</v>
      </c>
    </row>
    <row r="50" spans="2:18" ht="36.75" customHeight="1">
      <c r="B50" s="153"/>
      <c r="C50" s="143"/>
      <c r="D50" s="163"/>
      <c r="E50" s="163"/>
      <c r="F50" s="163"/>
      <c r="G50" s="163"/>
      <c r="H50" s="163"/>
      <c r="I50" s="163"/>
      <c r="J50" s="89" t="s">
        <v>56</v>
      </c>
      <c r="K50" s="45">
        <v>0.55000000000000004</v>
      </c>
      <c r="L50" s="45">
        <v>0.44999999999999996</v>
      </c>
      <c r="M50" s="45">
        <v>0</v>
      </c>
      <c r="N50" s="45">
        <v>0</v>
      </c>
      <c r="O50" s="44" t="s">
        <v>44</v>
      </c>
      <c r="P50" s="53">
        <v>58075</v>
      </c>
      <c r="Q50" s="19" t="s">
        <v>13</v>
      </c>
    </row>
    <row r="51" spans="2:18" ht="32.25" customHeight="1">
      <c r="B51" s="153"/>
      <c r="C51" s="143"/>
      <c r="D51" s="163"/>
      <c r="E51" s="163"/>
      <c r="F51" s="163"/>
      <c r="G51" s="163"/>
      <c r="H51" s="163"/>
      <c r="I51" s="163"/>
      <c r="J51" s="89" t="s">
        <v>57</v>
      </c>
      <c r="K51" s="45">
        <v>0</v>
      </c>
      <c r="L51" s="45">
        <v>0.85</v>
      </c>
      <c r="M51" s="45">
        <v>0.15</v>
      </c>
      <c r="N51" s="45">
        <v>0</v>
      </c>
      <c r="O51" s="44" t="s">
        <v>44</v>
      </c>
      <c r="P51" s="53">
        <v>678750</v>
      </c>
      <c r="Q51" s="19" t="s">
        <v>13</v>
      </c>
    </row>
    <row r="52" spans="2:18" ht="32.25" thickBot="1">
      <c r="B52" s="153"/>
      <c r="C52" s="143"/>
      <c r="D52" s="163"/>
      <c r="E52" s="163"/>
      <c r="F52" s="164"/>
      <c r="G52" s="164"/>
      <c r="H52" s="164"/>
      <c r="I52" s="164"/>
      <c r="J52" s="79" t="s">
        <v>58</v>
      </c>
      <c r="K52" s="46">
        <v>0</v>
      </c>
      <c r="L52" s="46">
        <v>0.5</v>
      </c>
      <c r="M52" s="46">
        <v>0</v>
      </c>
      <c r="N52" s="46">
        <v>0.5</v>
      </c>
      <c r="O52" s="43" t="s">
        <v>44</v>
      </c>
      <c r="P52" s="55">
        <f>60000+948500</f>
        <v>1008500</v>
      </c>
      <c r="Q52" s="77" t="s">
        <v>13</v>
      </c>
    </row>
    <row r="53" spans="2:18" ht="52.5" customHeight="1">
      <c r="B53" s="153"/>
      <c r="C53" s="143"/>
      <c r="D53" s="163"/>
      <c r="E53" s="163"/>
      <c r="F53" s="165" t="s">
        <v>59</v>
      </c>
      <c r="G53" s="165" t="s">
        <v>60</v>
      </c>
      <c r="H53" s="165" t="s">
        <v>169</v>
      </c>
      <c r="I53" s="196">
        <v>0.75</v>
      </c>
      <c r="J53" s="78" t="s">
        <v>61</v>
      </c>
      <c r="K53" s="25">
        <v>0.7</v>
      </c>
      <c r="L53" s="25">
        <v>0.2</v>
      </c>
      <c r="M53" s="25">
        <v>0</v>
      </c>
      <c r="N53" s="25">
        <v>0.1</v>
      </c>
      <c r="O53" s="47" t="s">
        <v>44</v>
      </c>
      <c r="P53" s="57">
        <f>96000+25000</f>
        <v>121000</v>
      </c>
      <c r="Q53" s="58" t="s">
        <v>13</v>
      </c>
    </row>
    <row r="54" spans="2:18" ht="52.5" customHeight="1" thickBot="1">
      <c r="B54" s="153"/>
      <c r="C54" s="143"/>
      <c r="D54" s="164"/>
      <c r="E54" s="164"/>
      <c r="F54" s="164"/>
      <c r="G54" s="164"/>
      <c r="H54" s="164"/>
      <c r="I54" s="197"/>
      <c r="J54" s="79" t="s">
        <v>62</v>
      </c>
      <c r="K54" s="46">
        <v>0.25</v>
      </c>
      <c r="L54" s="46">
        <v>0.25</v>
      </c>
      <c r="M54" s="46">
        <v>0.25</v>
      </c>
      <c r="N54" s="46">
        <v>0.25</v>
      </c>
      <c r="O54" s="43" t="s">
        <v>44</v>
      </c>
      <c r="P54" s="55">
        <v>1200000</v>
      </c>
      <c r="Q54" s="56" t="s">
        <v>13</v>
      </c>
    </row>
    <row r="55" spans="2:18" ht="84" customHeight="1">
      <c r="B55" s="153"/>
      <c r="C55" s="143"/>
      <c r="D55" s="162" t="s">
        <v>63</v>
      </c>
      <c r="E55" s="42" t="s">
        <v>64</v>
      </c>
      <c r="F55" s="162" t="s">
        <v>65</v>
      </c>
      <c r="G55" s="162" t="s">
        <v>170</v>
      </c>
      <c r="H55" s="42" t="s">
        <v>168</v>
      </c>
      <c r="I55" s="17">
        <v>0.3</v>
      </c>
      <c r="J55" s="23" t="s">
        <v>66</v>
      </c>
      <c r="K55" s="17">
        <v>0.25</v>
      </c>
      <c r="L55" s="17">
        <v>0.25</v>
      </c>
      <c r="M55" s="17">
        <v>0.25</v>
      </c>
      <c r="N55" s="17">
        <v>0.25</v>
      </c>
      <c r="O55" s="22" t="s">
        <v>44</v>
      </c>
      <c r="P55" s="51">
        <v>150000</v>
      </c>
      <c r="Q55" s="52" t="s">
        <v>13</v>
      </c>
    </row>
    <row r="56" spans="2:18" ht="82.5" customHeight="1" thickBot="1">
      <c r="B56" s="153"/>
      <c r="C56" s="144"/>
      <c r="D56" s="164"/>
      <c r="E56" s="43" t="s">
        <v>73</v>
      </c>
      <c r="F56" s="164"/>
      <c r="G56" s="164"/>
      <c r="H56" s="43" t="s">
        <v>67</v>
      </c>
      <c r="I56" s="43">
        <v>50</v>
      </c>
      <c r="J56" s="24" t="s">
        <v>68</v>
      </c>
      <c r="K56" s="46">
        <v>0.38</v>
      </c>
      <c r="L56" s="46">
        <v>0.20699999999999999</v>
      </c>
      <c r="M56" s="46">
        <v>0.20699999999999999</v>
      </c>
      <c r="N56" s="46">
        <v>0.20699999999999999</v>
      </c>
      <c r="O56" s="21" t="s">
        <v>44</v>
      </c>
      <c r="P56" s="55">
        <v>222000</v>
      </c>
      <c r="Q56" s="56" t="s">
        <v>13</v>
      </c>
    </row>
    <row r="57" spans="2:18" ht="15.75" customHeight="1">
      <c r="B57" s="153"/>
      <c r="C57" s="142" t="s">
        <v>152</v>
      </c>
      <c r="D57" s="188" t="s">
        <v>171</v>
      </c>
      <c r="E57" s="193"/>
      <c r="F57" s="162" t="s">
        <v>74</v>
      </c>
      <c r="G57" s="162" t="s">
        <v>76</v>
      </c>
      <c r="H57" s="162" t="s">
        <v>75</v>
      </c>
      <c r="I57" s="162">
        <v>13</v>
      </c>
      <c r="J57" s="93" t="s">
        <v>77</v>
      </c>
      <c r="K57" s="17">
        <v>1</v>
      </c>
      <c r="L57" s="17">
        <v>0</v>
      </c>
      <c r="M57" s="17">
        <v>0</v>
      </c>
      <c r="N57" s="17">
        <v>0</v>
      </c>
      <c r="O57" s="42" t="s">
        <v>78</v>
      </c>
      <c r="P57" s="51">
        <v>60000</v>
      </c>
      <c r="Q57" s="52" t="s">
        <v>13</v>
      </c>
      <c r="R57" s="3"/>
    </row>
    <row r="58" spans="2:18">
      <c r="B58" s="153"/>
      <c r="C58" s="143"/>
      <c r="D58" s="189"/>
      <c r="E58" s="194"/>
      <c r="F58" s="163"/>
      <c r="G58" s="163"/>
      <c r="H58" s="163"/>
      <c r="I58" s="163"/>
      <c r="J58" s="68" t="s">
        <v>79</v>
      </c>
      <c r="K58" s="45">
        <v>0.8</v>
      </c>
      <c r="L58" s="45">
        <v>0.2</v>
      </c>
      <c r="M58" s="45">
        <v>0</v>
      </c>
      <c r="N58" s="45">
        <v>0</v>
      </c>
      <c r="O58" s="44" t="s">
        <v>78</v>
      </c>
      <c r="P58" s="53">
        <v>230000</v>
      </c>
      <c r="Q58" s="54" t="s">
        <v>13</v>
      </c>
      <c r="R58" s="3"/>
    </row>
    <row r="59" spans="2:18">
      <c r="B59" s="153"/>
      <c r="C59" s="143"/>
      <c r="D59" s="189"/>
      <c r="E59" s="194"/>
      <c r="F59" s="163"/>
      <c r="G59" s="163"/>
      <c r="H59" s="163"/>
      <c r="I59" s="163"/>
      <c r="J59" s="68" t="s">
        <v>80</v>
      </c>
      <c r="K59" s="45">
        <v>0</v>
      </c>
      <c r="L59" s="45">
        <v>0</v>
      </c>
      <c r="M59" s="45">
        <v>1</v>
      </c>
      <c r="N59" s="45">
        <v>0</v>
      </c>
      <c r="O59" s="44" t="s">
        <v>78</v>
      </c>
      <c r="P59" s="53">
        <v>230000</v>
      </c>
      <c r="Q59" s="54" t="s">
        <v>13</v>
      </c>
      <c r="R59" s="3"/>
    </row>
    <row r="60" spans="2:18" ht="31.5">
      <c r="B60" s="153"/>
      <c r="C60" s="143"/>
      <c r="D60" s="189"/>
      <c r="E60" s="194"/>
      <c r="F60" s="163"/>
      <c r="G60" s="163"/>
      <c r="H60" s="163"/>
      <c r="I60" s="163"/>
      <c r="J60" s="68" t="s">
        <v>81</v>
      </c>
      <c r="K60" s="45">
        <v>1</v>
      </c>
      <c r="L60" s="45">
        <v>0</v>
      </c>
      <c r="M60" s="45">
        <v>0</v>
      </c>
      <c r="N60" s="45">
        <v>0</v>
      </c>
      <c r="O60" s="44" t="s">
        <v>78</v>
      </c>
      <c r="P60" s="53">
        <v>105000</v>
      </c>
      <c r="Q60" s="54" t="s">
        <v>13</v>
      </c>
      <c r="R60" s="3"/>
    </row>
    <row r="61" spans="2:18" ht="31.5">
      <c r="B61" s="153"/>
      <c r="C61" s="143"/>
      <c r="D61" s="189"/>
      <c r="E61" s="194"/>
      <c r="F61" s="163"/>
      <c r="G61" s="163"/>
      <c r="H61" s="163"/>
      <c r="I61" s="163"/>
      <c r="J61" s="68" t="s">
        <v>82</v>
      </c>
      <c r="K61" s="45">
        <v>1</v>
      </c>
      <c r="L61" s="45">
        <v>0</v>
      </c>
      <c r="M61" s="45">
        <v>0</v>
      </c>
      <c r="N61" s="45">
        <v>0</v>
      </c>
      <c r="O61" s="44" t="s">
        <v>78</v>
      </c>
      <c r="P61" s="53">
        <v>105000</v>
      </c>
      <c r="Q61" s="54" t="s">
        <v>13</v>
      </c>
      <c r="R61" s="3"/>
    </row>
    <row r="62" spans="2:18" ht="31.5">
      <c r="B62" s="153"/>
      <c r="C62" s="143"/>
      <c r="D62" s="189"/>
      <c r="E62" s="194"/>
      <c r="F62" s="163"/>
      <c r="G62" s="163"/>
      <c r="H62" s="163"/>
      <c r="I62" s="163"/>
      <c r="J62" s="68" t="s">
        <v>83</v>
      </c>
      <c r="K62" s="45">
        <v>0</v>
      </c>
      <c r="L62" s="45">
        <v>0</v>
      </c>
      <c r="M62" s="45">
        <v>1</v>
      </c>
      <c r="N62" s="45">
        <v>0</v>
      </c>
      <c r="O62" s="44" t="s">
        <v>78</v>
      </c>
      <c r="P62" s="53">
        <v>105000</v>
      </c>
      <c r="Q62" s="54" t="s">
        <v>13</v>
      </c>
      <c r="R62" s="3"/>
    </row>
    <row r="63" spans="2:18">
      <c r="B63" s="153"/>
      <c r="C63" s="143"/>
      <c r="D63" s="189"/>
      <c r="E63" s="194"/>
      <c r="F63" s="163"/>
      <c r="G63" s="163"/>
      <c r="H63" s="163"/>
      <c r="I63" s="163"/>
      <c r="J63" s="68" t="s">
        <v>84</v>
      </c>
      <c r="K63" s="45">
        <v>0</v>
      </c>
      <c r="L63" s="45">
        <v>1</v>
      </c>
      <c r="M63" s="45">
        <v>0</v>
      </c>
      <c r="N63" s="45">
        <v>0</v>
      </c>
      <c r="O63" s="44" t="s">
        <v>78</v>
      </c>
      <c r="P63" s="53">
        <v>105000</v>
      </c>
      <c r="Q63" s="54" t="s">
        <v>13</v>
      </c>
      <c r="R63" s="3"/>
    </row>
    <row r="64" spans="2:18" ht="31.5">
      <c r="B64" s="153"/>
      <c r="C64" s="143"/>
      <c r="D64" s="189"/>
      <c r="E64" s="194"/>
      <c r="F64" s="163"/>
      <c r="G64" s="163"/>
      <c r="H64" s="163"/>
      <c r="I64" s="163"/>
      <c r="J64" s="68" t="s">
        <v>85</v>
      </c>
      <c r="K64" s="45">
        <v>0</v>
      </c>
      <c r="L64" s="45">
        <v>0</v>
      </c>
      <c r="M64" s="45">
        <v>1</v>
      </c>
      <c r="N64" s="45">
        <v>0</v>
      </c>
      <c r="O64" s="44" t="s">
        <v>78</v>
      </c>
      <c r="P64" s="53">
        <v>105000</v>
      </c>
      <c r="Q64" s="54" t="s">
        <v>13</v>
      </c>
      <c r="R64" s="3"/>
    </row>
    <row r="65" spans="2:18" ht="31.5">
      <c r="B65" s="153"/>
      <c r="C65" s="143"/>
      <c r="D65" s="189"/>
      <c r="E65" s="194"/>
      <c r="F65" s="163"/>
      <c r="G65" s="163"/>
      <c r="H65" s="163"/>
      <c r="I65" s="163"/>
      <c r="J65" s="68" t="s">
        <v>86</v>
      </c>
      <c r="K65" s="45">
        <v>0</v>
      </c>
      <c r="L65" s="45">
        <v>0</v>
      </c>
      <c r="M65" s="45">
        <v>0</v>
      </c>
      <c r="N65" s="45">
        <v>1</v>
      </c>
      <c r="O65" s="44" t="s">
        <v>78</v>
      </c>
      <c r="P65" s="53">
        <v>105000</v>
      </c>
      <c r="Q65" s="54" t="s">
        <v>13</v>
      </c>
      <c r="R65" s="3"/>
    </row>
    <row r="66" spans="2:18">
      <c r="B66" s="153"/>
      <c r="C66" s="143"/>
      <c r="D66" s="189"/>
      <c r="E66" s="194"/>
      <c r="F66" s="163"/>
      <c r="G66" s="163"/>
      <c r="H66" s="163"/>
      <c r="I66" s="163"/>
      <c r="J66" s="68" t="s">
        <v>172</v>
      </c>
      <c r="K66" s="45">
        <v>0</v>
      </c>
      <c r="L66" s="45">
        <v>0.67</v>
      </c>
      <c r="M66" s="45">
        <v>0.33</v>
      </c>
      <c r="N66" s="45">
        <v>0</v>
      </c>
      <c r="O66" s="44" t="s">
        <v>78</v>
      </c>
      <c r="P66" s="53">
        <v>60000</v>
      </c>
      <c r="Q66" s="54" t="s">
        <v>13</v>
      </c>
      <c r="R66" s="3"/>
    </row>
    <row r="67" spans="2:18">
      <c r="B67" s="153"/>
      <c r="C67" s="143"/>
      <c r="D67" s="189"/>
      <c r="E67" s="194"/>
      <c r="F67" s="163"/>
      <c r="G67" s="163"/>
      <c r="H67" s="163"/>
      <c r="I67" s="163"/>
      <c r="J67" s="68" t="s">
        <v>87</v>
      </c>
      <c r="K67" s="45">
        <v>0</v>
      </c>
      <c r="L67" s="45">
        <v>0.33</v>
      </c>
      <c r="M67" s="45">
        <v>0.67</v>
      </c>
      <c r="N67" s="45">
        <v>0</v>
      </c>
      <c r="O67" s="44" t="s">
        <v>78</v>
      </c>
      <c r="P67" s="53">
        <v>155000</v>
      </c>
      <c r="Q67" s="54" t="s">
        <v>13</v>
      </c>
      <c r="R67" s="3"/>
    </row>
    <row r="68" spans="2:18" ht="63.75" thickBot="1">
      <c r="B68" s="153"/>
      <c r="C68" s="143"/>
      <c r="D68" s="189"/>
      <c r="E68" s="194"/>
      <c r="F68" s="164"/>
      <c r="G68" s="164"/>
      <c r="H68" s="164"/>
      <c r="I68" s="164"/>
      <c r="J68" s="76" t="s">
        <v>88</v>
      </c>
      <c r="K68" s="46">
        <v>0</v>
      </c>
      <c r="L68" s="46">
        <v>1</v>
      </c>
      <c r="M68" s="46">
        <v>0</v>
      </c>
      <c r="N68" s="46">
        <v>0</v>
      </c>
      <c r="O68" s="43" t="s">
        <v>78</v>
      </c>
      <c r="P68" s="55">
        <v>105000</v>
      </c>
      <c r="Q68" s="56" t="s">
        <v>13</v>
      </c>
      <c r="R68" s="3"/>
    </row>
    <row r="69" spans="2:18" ht="36" customHeight="1">
      <c r="B69" s="153"/>
      <c r="C69" s="143"/>
      <c r="D69" s="189"/>
      <c r="E69" s="194"/>
      <c r="F69" s="162" t="s">
        <v>89</v>
      </c>
      <c r="G69" s="162" t="s">
        <v>91</v>
      </c>
      <c r="H69" s="162" t="s">
        <v>90</v>
      </c>
      <c r="I69" s="162">
        <v>2</v>
      </c>
      <c r="J69" s="63" t="s">
        <v>92</v>
      </c>
      <c r="K69" s="17">
        <v>0.15</v>
      </c>
      <c r="L69" s="17">
        <v>0.25</v>
      </c>
      <c r="M69" s="17">
        <v>0.6</v>
      </c>
      <c r="N69" s="17">
        <v>0</v>
      </c>
      <c r="O69" s="42" t="s">
        <v>78</v>
      </c>
      <c r="P69" s="51">
        <v>1200000</v>
      </c>
      <c r="Q69" s="27" t="s">
        <v>13</v>
      </c>
      <c r="R69" s="3"/>
    </row>
    <row r="70" spans="2:18" ht="28.5" customHeight="1">
      <c r="B70" s="153"/>
      <c r="C70" s="143"/>
      <c r="D70" s="189"/>
      <c r="E70" s="194"/>
      <c r="F70" s="163"/>
      <c r="G70" s="163"/>
      <c r="H70" s="163"/>
      <c r="I70" s="163"/>
      <c r="J70" s="89" t="s">
        <v>93</v>
      </c>
      <c r="K70" s="45">
        <v>0</v>
      </c>
      <c r="L70" s="45">
        <v>0</v>
      </c>
      <c r="M70" s="45">
        <v>0</v>
      </c>
      <c r="N70" s="45">
        <v>1</v>
      </c>
      <c r="O70" s="44" t="s">
        <v>78</v>
      </c>
      <c r="P70" s="53">
        <v>1000000</v>
      </c>
      <c r="Q70" s="28" t="s">
        <v>13</v>
      </c>
      <c r="R70" s="3"/>
    </row>
    <row r="71" spans="2:18" ht="41.25" customHeight="1">
      <c r="B71" s="153"/>
      <c r="C71" s="143"/>
      <c r="D71" s="189"/>
      <c r="E71" s="194"/>
      <c r="F71" s="163"/>
      <c r="G71" s="163"/>
      <c r="H71" s="163" t="s">
        <v>94</v>
      </c>
      <c r="I71" s="163">
        <v>30</v>
      </c>
      <c r="J71" s="89" t="s">
        <v>95</v>
      </c>
      <c r="K71" s="45">
        <v>0</v>
      </c>
      <c r="L71" s="45">
        <v>0.5</v>
      </c>
      <c r="M71" s="45">
        <v>0</v>
      </c>
      <c r="N71" s="45">
        <v>0.5</v>
      </c>
      <c r="O71" s="44" t="s">
        <v>78</v>
      </c>
      <c r="P71" s="53">
        <v>0</v>
      </c>
      <c r="Q71" s="28" t="s">
        <v>13</v>
      </c>
      <c r="R71" s="3"/>
    </row>
    <row r="72" spans="2:18" ht="41.25" customHeight="1">
      <c r="B72" s="153"/>
      <c r="C72" s="143"/>
      <c r="D72" s="189"/>
      <c r="E72" s="194"/>
      <c r="F72" s="163"/>
      <c r="G72" s="163"/>
      <c r="H72" s="163"/>
      <c r="I72" s="163"/>
      <c r="J72" s="89" t="s">
        <v>96</v>
      </c>
      <c r="K72" s="45">
        <v>0</v>
      </c>
      <c r="L72" s="45">
        <v>0.5</v>
      </c>
      <c r="M72" s="45">
        <v>0</v>
      </c>
      <c r="N72" s="45">
        <v>0.5</v>
      </c>
      <c r="O72" s="44" t="s">
        <v>78</v>
      </c>
      <c r="P72" s="53">
        <v>0</v>
      </c>
      <c r="Q72" s="28" t="s">
        <v>13</v>
      </c>
      <c r="R72" s="3"/>
    </row>
    <row r="73" spans="2:18" ht="63.75" customHeight="1">
      <c r="B73" s="153"/>
      <c r="C73" s="143"/>
      <c r="D73" s="189"/>
      <c r="E73" s="194"/>
      <c r="F73" s="163"/>
      <c r="G73" s="163"/>
      <c r="H73" s="163" t="s">
        <v>97</v>
      </c>
      <c r="I73" s="191" t="s">
        <v>173</v>
      </c>
      <c r="J73" s="89" t="s">
        <v>174</v>
      </c>
      <c r="K73" s="45">
        <v>0.25</v>
      </c>
      <c r="L73" s="45">
        <v>0.25</v>
      </c>
      <c r="M73" s="45">
        <v>0.25</v>
      </c>
      <c r="N73" s="45">
        <v>0.25</v>
      </c>
      <c r="O73" s="44" t="s">
        <v>78</v>
      </c>
      <c r="P73" s="53">
        <v>1072000</v>
      </c>
      <c r="Q73" s="28" t="s">
        <v>13</v>
      </c>
      <c r="R73" s="3"/>
    </row>
    <row r="74" spans="2:18" ht="63.75" customHeight="1" thickBot="1">
      <c r="B74" s="153"/>
      <c r="C74" s="143"/>
      <c r="D74" s="189"/>
      <c r="E74" s="194"/>
      <c r="F74" s="164"/>
      <c r="G74" s="164"/>
      <c r="H74" s="164"/>
      <c r="I74" s="192"/>
      <c r="J74" s="79" t="s">
        <v>98</v>
      </c>
      <c r="K74" s="46">
        <v>0.25</v>
      </c>
      <c r="L74" s="46">
        <v>0.25</v>
      </c>
      <c r="M74" s="46">
        <v>0.25</v>
      </c>
      <c r="N74" s="46">
        <v>0.25</v>
      </c>
      <c r="O74" s="43" t="s">
        <v>78</v>
      </c>
      <c r="P74" s="55">
        <v>144000</v>
      </c>
      <c r="Q74" s="29" t="s">
        <v>13</v>
      </c>
      <c r="R74" s="3"/>
    </row>
    <row r="75" spans="2:18" ht="79.5" thickBot="1">
      <c r="B75" s="153"/>
      <c r="C75" s="143"/>
      <c r="D75" s="190"/>
      <c r="E75" s="195"/>
      <c r="F75" s="30" t="s">
        <v>99</v>
      </c>
      <c r="G75" s="30" t="s">
        <v>101</v>
      </c>
      <c r="H75" s="30" t="s">
        <v>100</v>
      </c>
      <c r="I75" s="30">
        <v>12</v>
      </c>
      <c r="J75" s="31" t="s">
        <v>102</v>
      </c>
      <c r="K75" s="32">
        <v>0.25</v>
      </c>
      <c r="L75" s="32">
        <v>0.25</v>
      </c>
      <c r="M75" s="32">
        <v>0.25</v>
      </c>
      <c r="N75" s="32">
        <v>0.25</v>
      </c>
      <c r="O75" s="33" t="s">
        <v>78</v>
      </c>
      <c r="P75" s="34">
        <v>2000000</v>
      </c>
      <c r="Q75" s="35" t="s">
        <v>13</v>
      </c>
      <c r="R75" s="3"/>
    </row>
    <row r="76" spans="2:18" ht="26.1" customHeight="1">
      <c r="B76" s="153"/>
      <c r="C76" s="143"/>
      <c r="D76" s="166" t="s">
        <v>180</v>
      </c>
      <c r="E76" s="166" t="s">
        <v>113</v>
      </c>
      <c r="F76" s="166" t="s">
        <v>103</v>
      </c>
      <c r="G76" s="166" t="s">
        <v>105</v>
      </c>
      <c r="H76" s="169" t="s">
        <v>104</v>
      </c>
      <c r="I76" s="172">
        <v>0.8</v>
      </c>
      <c r="J76" s="97" t="s">
        <v>106</v>
      </c>
      <c r="K76" s="94">
        <v>0.25</v>
      </c>
      <c r="L76" s="94">
        <v>0.25</v>
      </c>
      <c r="M76" s="94">
        <v>0.25</v>
      </c>
      <c r="N76" s="94">
        <v>0.25</v>
      </c>
      <c r="O76" s="39" t="s">
        <v>107</v>
      </c>
      <c r="P76" s="175">
        <v>62556321.480000004</v>
      </c>
      <c r="Q76" s="178" t="s">
        <v>108</v>
      </c>
      <c r="R76" s="3"/>
    </row>
    <row r="77" spans="2:18" ht="26.1" customHeight="1">
      <c r="B77" s="153"/>
      <c r="C77" s="143"/>
      <c r="D77" s="167"/>
      <c r="E77" s="167"/>
      <c r="F77" s="167"/>
      <c r="G77" s="167"/>
      <c r="H77" s="170"/>
      <c r="I77" s="173"/>
      <c r="J77" s="98" t="s">
        <v>109</v>
      </c>
      <c r="K77" s="95">
        <v>0.2</v>
      </c>
      <c r="L77" s="95">
        <v>0.2</v>
      </c>
      <c r="M77" s="95">
        <v>0.4</v>
      </c>
      <c r="N77" s="95">
        <v>0.2</v>
      </c>
      <c r="O77" s="40" t="s">
        <v>107</v>
      </c>
      <c r="P77" s="176"/>
      <c r="Q77" s="179"/>
      <c r="R77" s="3"/>
    </row>
    <row r="78" spans="2:18" ht="26.1" customHeight="1">
      <c r="B78" s="153"/>
      <c r="C78" s="143"/>
      <c r="D78" s="167"/>
      <c r="E78" s="167"/>
      <c r="F78" s="167"/>
      <c r="G78" s="167"/>
      <c r="H78" s="170"/>
      <c r="I78" s="173"/>
      <c r="J78" s="98" t="s">
        <v>110</v>
      </c>
      <c r="K78" s="95">
        <v>0.5</v>
      </c>
      <c r="L78" s="95">
        <v>0</v>
      </c>
      <c r="M78" s="95">
        <v>0</v>
      </c>
      <c r="N78" s="95">
        <v>0.5</v>
      </c>
      <c r="O78" s="95" t="s">
        <v>107</v>
      </c>
      <c r="P78" s="176"/>
      <c r="Q78" s="179"/>
      <c r="R78" s="3"/>
    </row>
    <row r="79" spans="2:18" ht="26.1" customHeight="1">
      <c r="B79" s="153"/>
      <c r="C79" s="143"/>
      <c r="D79" s="167"/>
      <c r="E79" s="167"/>
      <c r="F79" s="167"/>
      <c r="G79" s="167"/>
      <c r="H79" s="170"/>
      <c r="I79" s="173"/>
      <c r="J79" s="98" t="s">
        <v>111</v>
      </c>
      <c r="K79" s="95">
        <v>0</v>
      </c>
      <c r="L79" s="95">
        <v>0.25</v>
      </c>
      <c r="M79" s="95">
        <v>0</v>
      </c>
      <c r="N79" s="95">
        <v>0</v>
      </c>
      <c r="O79" s="40" t="s">
        <v>107</v>
      </c>
      <c r="P79" s="176"/>
      <c r="Q79" s="179"/>
    </row>
    <row r="80" spans="2:18" ht="26.1" customHeight="1" thickBot="1">
      <c r="B80" s="153"/>
      <c r="C80" s="143"/>
      <c r="D80" s="168"/>
      <c r="E80" s="168"/>
      <c r="F80" s="168"/>
      <c r="G80" s="168"/>
      <c r="H80" s="171"/>
      <c r="I80" s="174"/>
      <c r="J80" s="99" t="s">
        <v>112</v>
      </c>
      <c r="K80" s="96">
        <v>0.25</v>
      </c>
      <c r="L80" s="96">
        <v>0.25</v>
      </c>
      <c r="M80" s="96">
        <v>0.25</v>
      </c>
      <c r="N80" s="96">
        <v>0.25</v>
      </c>
      <c r="O80" s="41" t="s">
        <v>107</v>
      </c>
      <c r="P80" s="177"/>
      <c r="Q80" s="180"/>
    </row>
    <row r="81" spans="2:17" s="100" customFormat="1" ht="56.25" customHeight="1">
      <c r="B81" s="153"/>
      <c r="C81" s="143"/>
      <c r="D81" s="137" t="s">
        <v>175</v>
      </c>
      <c r="E81" s="226" t="s">
        <v>139</v>
      </c>
      <c r="F81" s="137" t="s">
        <v>176</v>
      </c>
      <c r="G81" s="137" t="s">
        <v>140</v>
      </c>
      <c r="H81" s="137" t="s">
        <v>177</v>
      </c>
      <c r="I81" s="228">
        <v>1</v>
      </c>
      <c r="J81" s="101" t="s">
        <v>178</v>
      </c>
      <c r="K81" s="17">
        <v>0.25</v>
      </c>
      <c r="L81" s="17">
        <v>0.25</v>
      </c>
      <c r="M81" s="17">
        <v>0.25</v>
      </c>
      <c r="N81" s="17">
        <v>0.25</v>
      </c>
      <c r="O81" s="36" t="s">
        <v>141</v>
      </c>
      <c r="P81" s="215">
        <v>22404459.52</v>
      </c>
      <c r="Q81" s="217" t="s">
        <v>13</v>
      </c>
    </row>
    <row r="82" spans="2:17" s="100" customFormat="1" ht="57.75" customHeight="1" thickBot="1">
      <c r="B82" s="153"/>
      <c r="C82" s="143"/>
      <c r="D82" s="138"/>
      <c r="E82" s="227"/>
      <c r="F82" s="138"/>
      <c r="G82" s="138"/>
      <c r="H82" s="138"/>
      <c r="I82" s="138"/>
      <c r="J82" s="102" t="s">
        <v>179</v>
      </c>
      <c r="K82" s="46">
        <v>0.25</v>
      </c>
      <c r="L82" s="46">
        <v>0.25</v>
      </c>
      <c r="M82" s="46">
        <v>0.25</v>
      </c>
      <c r="N82" s="46">
        <v>0.25</v>
      </c>
      <c r="O82" s="38" t="s">
        <v>141</v>
      </c>
      <c r="P82" s="216"/>
      <c r="Q82" s="218"/>
    </row>
    <row r="83" spans="2:17" ht="60" customHeight="1">
      <c r="B83" s="153"/>
      <c r="C83" s="143"/>
      <c r="D83" s="137" t="s">
        <v>181</v>
      </c>
      <c r="E83" s="211" t="s">
        <v>116</v>
      </c>
      <c r="F83" s="162" t="s">
        <v>117</v>
      </c>
      <c r="G83" s="162" t="s">
        <v>118</v>
      </c>
      <c r="H83" s="212" t="s">
        <v>144</v>
      </c>
      <c r="I83" s="214">
        <v>1</v>
      </c>
      <c r="J83" s="63" t="s">
        <v>119</v>
      </c>
      <c r="K83" s="17">
        <v>1</v>
      </c>
      <c r="L83" s="17">
        <v>0</v>
      </c>
      <c r="M83" s="17">
        <v>0</v>
      </c>
      <c r="N83" s="17">
        <v>0</v>
      </c>
      <c r="O83" s="42" t="s">
        <v>120</v>
      </c>
      <c r="P83" s="181">
        <v>700000</v>
      </c>
      <c r="Q83" s="229" t="s">
        <v>13</v>
      </c>
    </row>
    <row r="84" spans="2:17" ht="60" customHeight="1">
      <c r="B84" s="153"/>
      <c r="C84" s="143"/>
      <c r="D84" s="187"/>
      <c r="E84" s="202"/>
      <c r="F84" s="163"/>
      <c r="G84" s="163"/>
      <c r="H84" s="213"/>
      <c r="I84" s="191"/>
      <c r="J84" s="89" t="s">
        <v>121</v>
      </c>
      <c r="K84" s="45">
        <v>0.25</v>
      </c>
      <c r="L84" s="45">
        <v>0.25</v>
      </c>
      <c r="M84" s="45">
        <v>0.25</v>
      </c>
      <c r="N84" s="45">
        <v>0.25</v>
      </c>
      <c r="O84" s="44" t="s">
        <v>120</v>
      </c>
      <c r="P84" s="182"/>
      <c r="Q84" s="209" t="s">
        <v>13</v>
      </c>
    </row>
    <row r="85" spans="2:17" ht="69.75" customHeight="1">
      <c r="B85" s="153"/>
      <c r="C85" s="143"/>
      <c r="D85" s="187"/>
      <c r="E85" s="202"/>
      <c r="F85" s="163"/>
      <c r="G85" s="163"/>
      <c r="H85" s="89" t="s">
        <v>145</v>
      </c>
      <c r="I85" s="45">
        <v>1</v>
      </c>
      <c r="J85" s="89" t="s">
        <v>122</v>
      </c>
      <c r="K85" s="45">
        <v>0</v>
      </c>
      <c r="L85" s="45">
        <v>0</v>
      </c>
      <c r="M85" s="45">
        <v>0.6</v>
      </c>
      <c r="N85" s="45">
        <v>0.4</v>
      </c>
      <c r="O85" s="44" t="s">
        <v>120</v>
      </c>
      <c r="P85" s="182"/>
      <c r="Q85" s="209" t="s">
        <v>13</v>
      </c>
    </row>
    <row r="86" spans="2:17" ht="60" customHeight="1" thickBot="1">
      <c r="B86" s="153"/>
      <c r="C86" s="143"/>
      <c r="D86" s="138"/>
      <c r="E86" s="203"/>
      <c r="F86" s="164"/>
      <c r="G86" s="164"/>
      <c r="H86" s="79" t="s">
        <v>146</v>
      </c>
      <c r="I86" s="46">
        <v>1</v>
      </c>
      <c r="J86" s="79" t="s">
        <v>123</v>
      </c>
      <c r="K86" s="46">
        <v>0</v>
      </c>
      <c r="L86" s="46">
        <v>0.5</v>
      </c>
      <c r="M86" s="46">
        <v>0.5</v>
      </c>
      <c r="N86" s="46">
        <v>0</v>
      </c>
      <c r="O86" s="43" t="s">
        <v>120</v>
      </c>
      <c r="P86" s="183"/>
      <c r="Q86" s="210"/>
    </row>
    <row r="87" spans="2:17" ht="42" customHeight="1">
      <c r="B87" s="153"/>
      <c r="C87" s="143"/>
      <c r="D87" s="230" t="s">
        <v>182</v>
      </c>
      <c r="E87" s="201"/>
      <c r="F87" s="165" t="s">
        <v>124</v>
      </c>
      <c r="G87" s="165" t="s">
        <v>125</v>
      </c>
      <c r="H87" s="204" t="s">
        <v>183</v>
      </c>
      <c r="I87" s="206">
        <v>0.95</v>
      </c>
      <c r="J87" s="78" t="s">
        <v>126</v>
      </c>
      <c r="K87" s="25">
        <v>0</v>
      </c>
      <c r="L87" s="25">
        <v>0.3</v>
      </c>
      <c r="M87" s="25">
        <v>0.7</v>
      </c>
      <c r="N87" s="25">
        <v>0</v>
      </c>
      <c r="O87" s="47" t="s">
        <v>120</v>
      </c>
      <c r="P87" s="207">
        <v>1300000</v>
      </c>
      <c r="Q87" s="208" t="s">
        <v>13</v>
      </c>
    </row>
    <row r="88" spans="2:17" ht="42" customHeight="1">
      <c r="B88" s="153"/>
      <c r="C88" s="143"/>
      <c r="D88" s="187"/>
      <c r="E88" s="202"/>
      <c r="F88" s="163"/>
      <c r="G88" s="163"/>
      <c r="H88" s="205"/>
      <c r="I88" s="191"/>
      <c r="J88" s="89" t="s">
        <v>127</v>
      </c>
      <c r="K88" s="45">
        <v>0</v>
      </c>
      <c r="L88" s="45">
        <v>0.5</v>
      </c>
      <c r="M88" s="45">
        <v>0.5</v>
      </c>
      <c r="N88" s="45">
        <v>0</v>
      </c>
      <c r="O88" s="44" t="s">
        <v>120</v>
      </c>
      <c r="P88" s="182"/>
      <c r="Q88" s="209" t="s">
        <v>13</v>
      </c>
    </row>
    <row r="89" spans="2:17" ht="63">
      <c r="B89" s="153"/>
      <c r="C89" s="143"/>
      <c r="D89" s="187"/>
      <c r="E89" s="202"/>
      <c r="F89" s="163"/>
      <c r="G89" s="163"/>
      <c r="H89" s="92" t="s">
        <v>147</v>
      </c>
      <c r="I89" s="45">
        <v>0.85</v>
      </c>
      <c r="J89" s="89" t="s">
        <v>128</v>
      </c>
      <c r="K89" s="45">
        <v>0</v>
      </c>
      <c r="L89" s="45">
        <v>0.5</v>
      </c>
      <c r="M89" s="45">
        <v>0</v>
      </c>
      <c r="N89" s="45">
        <v>0.5</v>
      </c>
      <c r="O89" s="44" t="s">
        <v>120</v>
      </c>
      <c r="P89" s="182"/>
      <c r="Q89" s="209"/>
    </row>
    <row r="90" spans="2:17" ht="54.75" customHeight="1" thickBot="1">
      <c r="B90" s="153"/>
      <c r="C90" s="143"/>
      <c r="D90" s="138"/>
      <c r="E90" s="203"/>
      <c r="F90" s="164"/>
      <c r="G90" s="164"/>
      <c r="H90" s="67" t="s">
        <v>148</v>
      </c>
      <c r="I90" s="8">
        <v>0.62</v>
      </c>
      <c r="J90" s="67" t="s">
        <v>129</v>
      </c>
      <c r="K90" s="8">
        <v>0.25</v>
      </c>
      <c r="L90" s="8">
        <v>0.25</v>
      </c>
      <c r="M90" s="8">
        <v>0.25</v>
      </c>
      <c r="N90" s="8">
        <v>0.25</v>
      </c>
      <c r="O90" s="8" t="s">
        <v>120</v>
      </c>
      <c r="P90" s="183"/>
      <c r="Q90" s="210"/>
    </row>
    <row r="91" spans="2:17" ht="48.75" customHeight="1">
      <c r="B91" s="153"/>
      <c r="C91" s="143"/>
      <c r="D91" s="137" t="s">
        <v>184</v>
      </c>
      <c r="E91" s="219" t="s">
        <v>142</v>
      </c>
      <c r="F91" s="222" t="s">
        <v>185</v>
      </c>
      <c r="G91" s="139" t="s">
        <v>186</v>
      </c>
      <c r="H91" s="222" t="s">
        <v>187</v>
      </c>
      <c r="I91" s="139">
        <v>0.95</v>
      </c>
      <c r="J91" s="63" t="s">
        <v>188</v>
      </c>
      <c r="K91" s="65">
        <v>0</v>
      </c>
      <c r="L91" s="65">
        <v>0.5</v>
      </c>
      <c r="M91" s="65">
        <v>0</v>
      </c>
      <c r="N91" s="65">
        <v>0.5</v>
      </c>
      <c r="O91" s="59" t="s">
        <v>143</v>
      </c>
      <c r="P91" s="181">
        <v>0</v>
      </c>
      <c r="Q91" s="217" t="s">
        <v>13</v>
      </c>
    </row>
    <row r="92" spans="2:17" ht="48.75" customHeight="1">
      <c r="B92" s="153"/>
      <c r="C92" s="143"/>
      <c r="D92" s="187"/>
      <c r="E92" s="220"/>
      <c r="F92" s="223"/>
      <c r="G92" s="140"/>
      <c r="H92" s="223"/>
      <c r="I92" s="140"/>
      <c r="J92" s="66" t="s">
        <v>189</v>
      </c>
      <c r="K92" s="7">
        <v>0</v>
      </c>
      <c r="L92" s="7">
        <v>0.5</v>
      </c>
      <c r="M92" s="7">
        <v>0</v>
      </c>
      <c r="N92" s="7">
        <v>0.5</v>
      </c>
      <c r="O92" s="48" t="s">
        <v>143</v>
      </c>
      <c r="P92" s="182">
        <v>0</v>
      </c>
      <c r="Q92" s="225"/>
    </row>
    <row r="93" spans="2:17" ht="48.75" customHeight="1">
      <c r="B93" s="153"/>
      <c r="C93" s="143"/>
      <c r="D93" s="187"/>
      <c r="E93" s="220"/>
      <c r="F93" s="223"/>
      <c r="G93" s="140"/>
      <c r="H93" s="223"/>
      <c r="I93" s="140"/>
      <c r="J93" s="66" t="s">
        <v>190</v>
      </c>
      <c r="K93" s="7">
        <v>0</v>
      </c>
      <c r="L93" s="7">
        <v>0.5</v>
      </c>
      <c r="M93" s="7">
        <v>0</v>
      </c>
      <c r="N93" s="7">
        <v>0.5</v>
      </c>
      <c r="O93" s="48" t="s">
        <v>143</v>
      </c>
      <c r="P93" s="182">
        <v>0</v>
      </c>
      <c r="Q93" s="225"/>
    </row>
    <row r="94" spans="2:17" ht="48.75" customHeight="1" thickBot="1">
      <c r="B94" s="153"/>
      <c r="C94" s="143"/>
      <c r="D94" s="138"/>
      <c r="E94" s="221"/>
      <c r="F94" s="224"/>
      <c r="G94" s="141"/>
      <c r="H94" s="224"/>
      <c r="I94" s="141"/>
      <c r="J94" s="67" t="s">
        <v>191</v>
      </c>
      <c r="K94" s="8">
        <v>0</v>
      </c>
      <c r="L94" s="8">
        <v>0.5</v>
      </c>
      <c r="M94" s="8">
        <v>0</v>
      </c>
      <c r="N94" s="8">
        <v>0.5</v>
      </c>
      <c r="O94" s="49" t="s">
        <v>143</v>
      </c>
      <c r="P94" s="183">
        <v>0</v>
      </c>
      <c r="Q94" s="218"/>
    </row>
    <row r="95" spans="2:17" s="104" customFormat="1" ht="35.25" customHeight="1">
      <c r="B95" s="153"/>
      <c r="C95" s="143"/>
      <c r="D95" s="137" t="s">
        <v>114</v>
      </c>
      <c r="E95" s="137" t="s">
        <v>130</v>
      </c>
      <c r="F95" s="137" t="s">
        <v>192</v>
      </c>
      <c r="G95" s="137" t="s">
        <v>115</v>
      </c>
      <c r="H95" s="137" t="s">
        <v>193</v>
      </c>
      <c r="I95" s="137">
        <v>6</v>
      </c>
      <c r="J95" s="101" t="s">
        <v>194</v>
      </c>
      <c r="K95" s="17">
        <v>0.25</v>
      </c>
      <c r="L95" s="17">
        <v>0.25</v>
      </c>
      <c r="M95" s="17">
        <v>0.25</v>
      </c>
      <c r="N95" s="17">
        <v>0.25</v>
      </c>
      <c r="O95" s="36" t="s">
        <v>131</v>
      </c>
      <c r="P95" s="181">
        <v>1075000</v>
      </c>
      <c r="Q95" s="184"/>
    </row>
    <row r="96" spans="2:17" s="104" customFormat="1" ht="35.25" customHeight="1">
      <c r="B96" s="153"/>
      <c r="C96" s="143"/>
      <c r="D96" s="187"/>
      <c r="E96" s="187"/>
      <c r="F96" s="187"/>
      <c r="G96" s="187"/>
      <c r="H96" s="187"/>
      <c r="I96" s="187"/>
      <c r="J96" s="105" t="s">
        <v>195</v>
      </c>
      <c r="K96" s="45">
        <v>0.2</v>
      </c>
      <c r="L96" s="45">
        <v>0.25</v>
      </c>
      <c r="M96" s="45">
        <v>0.35</v>
      </c>
      <c r="N96" s="45">
        <v>0.2</v>
      </c>
      <c r="O96" s="37" t="s">
        <v>132</v>
      </c>
      <c r="P96" s="182"/>
      <c r="Q96" s="185"/>
    </row>
    <row r="97" spans="2:22" s="104" customFormat="1" ht="35.25" customHeight="1">
      <c r="B97" s="153"/>
      <c r="C97" s="143"/>
      <c r="D97" s="187"/>
      <c r="E97" s="187"/>
      <c r="F97" s="187"/>
      <c r="G97" s="187"/>
      <c r="H97" s="187"/>
      <c r="I97" s="187"/>
      <c r="J97" s="105" t="s">
        <v>196</v>
      </c>
      <c r="K97" s="45">
        <v>0.2</v>
      </c>
      <c r="L97" s="45">
        <v>0.25</v>
      </c>
      <c r="M97" s="45">
        <v>0.35</v>
      </c>
      <c r="N97" s="45">
        <v>0.2</v>
      </c>
      <c r="O97" s="37" t="s">
        <v>133</v>
      </c>
      <c r="P97" s="182"/>
      <c r="Q97" s="185"/>
    </row>
    <row r="98" spans="2:22" s="104" customFormat="1" ht="35.25" customHeight="1">
      <c r="B98" s="153"/>
      <c r="C98" s="143"/>
      <c r="D98" s="187"/>
      <c r="E98" s="187"/>
      <c r="F98" s="187"/>
      <c r="G98" s="187"/>
      <c r="H98" s="187"/>
      <c r="I98" s="187"/>
      <c r="J98" s="105" t="s">
        <v>197</v>
      </c>
      <c r="K98" s="45">
        <v>0.2</v>
      </c>
      <c r="L98" s="45">
        <v>0.25</v>
      </c>
      <c r="M98" s="45">
        <v>0.35</v>
      </c>
      <c r="N98" s="45">
        <v>0.2</v>
      </c>
      <c r="O98" s="37" t="s">
        <v>134</v>
      </c>
      <c r="P98" s="182"/>
      <c r="Q98" s="185"/>
    </row>
    <row r="99" spans="2:22" s="104" customFormat="1" ht="35.25" customHeight="1">
      <c r="B99" s="153"/>
      <c r="C99" s="143"/>
      <c r="D99" s="187"/>
      <c r="E99" s="187"/>
      <c r="F99" s="187"/>
      <c r="G99" s="187"/>
      <c r="H99" s="187"/>
      <c r="I99" s="187"/>
      <c r="J99" s="105" t="s">
        <v>198</v>
      </c>
      <c r="K99" s="45">
        <v>0.45</v>
      </c>
      <c r="L99" s="45">
        <v>0.45</v>
      </c>
      <c r="M99" s="45">
        <v>0</v>
      </c>
      <c r="N99" s="45">
        <v>0.1</v>
      </c>
      <c r="O99" s="37" t="s">
        <v>135</v>
      </c>
      <c r="P99" s="182"/>
      <c r="Q99" s="185"/>
    </row>
    <row r="100" spans="2:22" s="104" customFormat="1" ht="35.25" customHeight="1">
      <c r="B100" s="153"/>
      <c r="C100" s="143"/>
      <c r="D100" s="187"/>
      <c r="E100" s="187"/>
      <c r="F100" s="187"/>
      <c r="G100" s="187"/>
      <c r="H100" s="187"/>
      <c r="I100" s="187"/>
      <c r="J100" s="105" t="s">
        <v>199</v>
      </c>
      <c r="K100" s="45">
        <v>0.2</v>
      </c>
      <c r="L100" s="45">
        <v>0.25</v>
      </c>
      <c r="M100" s="45">
        <v>0.45</v>
      </c>
      <c r="N100" s="45">
        <v>0.1</v>
      </c>
      <c r="O100" s="37" t="s">
        <v>136</v>
      </c>
      <c r="P100" s="182"/>
      <c r="Q100" s="185"/>
    </row>
    <row r="101" spans="2:22" s="104" customFormat="1" ht="35.25" customHeight="1">
      <c r="B101" s="153"/>
      <c r="C101" s="143"/>
      <c r="D101" s="187"/>
      <c r="E101" s="187"/>
      <c r="F101" s="187"/>
      <c r="G101" s="187"/>
      <c r="H101" s="187"/>
      <c r="I101" s="187"/>
      <c r="J101" s="105" t="s">
        <v>200</v>
      </c>
      <c r="K101" s="45">
        <v>0.9</v>
      </c>
      <c r="L101" s="45">
        <v>0</v>
      </c>
      <c r="M101" s="45">
        <v>0</v>
      </c>
      <c r="N101" s="45">
        <v>0.1</v>
      </c>
      <c r="O101" s="37" t="s">
        <v>137</v>
      </c>
      <c r="P101" s="182"/>
      <c r="Q101" s="185"/>
    </row>
    <row r="102" spans="2:22" s="104" customFormat="1" ht="35.25" customHeight="1" thickBot="1">
      <c r="B102" s="154"/>
      <c r="C102" s="144"/>
      <c r="D102" s="138"/>
      <c r="E102" s="138"/>
      <c r="F102" s="138"/>
      <c r="G102" s="138"/>
      <c r="H102" s="138"/>
      <c r="I102" s="138"/>
      <c r="J102" s="102" t="s">
        <v>201</v>
      </c>
      <c r="K102" s="103">
        <v>0</v>
      </c>
      <c r="L102" s="46">
        <v>0.45</v>
      </c>
      <c r="M102" s="46">
        <v>0</v>
      </c>
      <c r="N102" s="46">
        <v>0.1</v>
      </c>
      <c r="O102" s="55" t="s">
        <v>138</v>
      </c>
      <c r="P102" s="183"/>
      <c r="Q102" s="186"/>
    </row>
    <row r="103" spans="2:22" s="121" customFormat="1" ht="35.25" customHeight="1">
      <c r="B103" s="115"/>
      <c r="C103" s="115"/>
      <c r="D103" s="116"/>
      <c r="E103" s="116"/>
      <c r="F103" s="116"/>
      <c r="G103" s="116"/>
      <c r="H103" s="116"/>
      <c r="I103" s="116"/>
      <c r="J103" s="117"/>
      <c r="K103" s="118"/>
      <c r="L103" s="119"/>
      <c r="M103" s="119"/>
      <c r="N103" s="119"/>
      <c r="O103" s="120"/>
      <c r="P103" s="120"/>
      <c r="Q103" s="116"/>
    </row>
    <row r="104" spans="2:22" s="122" customFormat="1" hidden="1">
      <c r="D104" s="123"/>
      <c r="F104" s="124"/>
      <c r="G104" s="123"/>
      <c r="J104" s="127"/>
      <c r="K104" s="128"/>
      <c r="L104" s="129"/>
      <c r="M104" s="129"/>
      <c r="N104" s="129"/>
      <c r="O104" s="129"/>
      <c r="P104" s="130">
        <f>SUM(P16:P102)</f>
        <v>107920941.75</v>
      </c>
      <c r="Q104" s="131"/>
      <c r="R104" s="132"/>
      <c r="S104" s="132"/>
      <c r="T104" s="132"/>
      <c r="U104" s="132"/>
      <c r="V104" s="132"/>
    </row>
    <row r="105" spans="2:22" s="122" customFormat="1" hidden="1">
      <c r="D105" s="123"/>
      <c r="F105" s="124"/>
      <c r="G105" s="123"/>
      <c r="J105" s="132"/>
      <c r="K105" s="128"/>
      <c r="L105" s="129"/>
      <c r="M105" s="129"/>
      <c r="N105" s="129"/>
      <c r="O105" s="129"/>
      <c r="P105" s="127"/>
      <c r="Q105" s="131"/>
      <c r="R105" s="132"/>
      <c r="S105" s="132"/>
      <c r="T105" s="132"/>
      <c r="U105" s="132"/>
      <c r="V105" s="132"/>
    </row>
    <row r="106" spans="2:22" s="122" customFormat="1" hidden="1">
      <c r="D106" s="123"/>
      <c r="F106" s="124"/>
      <c r="G106" s="123"/>
      <c r="J106" s="132"/>
      <c r="K106" s="128"/>
      <c r="L106" s="129"/>
      <c r="M106" s="129"/>
      <c r="N106" s="129"/>
      <c r="O106" s="133" t="s">
        <v>202</v>
      </c>
      <c r="P106" s="130">
        <v>112687191</v>
      </c>
      <c r="Q106" s="131"/>
      <c r="R106" s="132"/>
      <c r="S106" s="132"/>
      <c r="T106" s="132"/>
      <c r="U106" s="132"/>
      <c r="V106" s="132"/>
    </row>
    <row r="107" spans="2:22" s="122" customFormat="1" hidden="1">
      <c r="D107" s="123"/>
      <c r="F107" s="124"/>
      <c r="G107" s="123"/>
      <c r="J107" s="132"/>
      <c r="K107" s="128"/>
      <c r="L107" s="129"/>
      <c r="M107" s="129"/>
      <c r="N107" s="129"/>
      <c r="O107" s="134"/>
      <c r="P107" s="135">
        <f>+P106-P104</f>
        <v>4766249.25</v>
      </c>
      <c r="Q107" s="131"/>
      <c r="R107" s="132"/>
      <c r="S107" s="132"/>
      <c r="T107" s="132"/>
      <c r="U107" s="132"/>
      <c r="V107" s="132"/>
    </row>
    <row r="108" spans="2:22" s="122" customFormat="1" hidden="1">
      <c r="D108" s="123"/>
      <c r="F108" s="124"/>
      <c r="G108" s="123"/>
      <c r="J108" s="132"/>
      <c r="K108" s="128"/>
      <c r="L108" s="129"/>
      <c r="M108" s="129"/>
      <c r="N108" s="129"/>
      <c r="O108" s="134"/>
      <c r="P108" s="136"/>
      <c r="Q108" s="131"/>
      <c r="R108" s="132"/>
      <c r="S108" s="132"/>
      <c r="T108" s="132"/>
      <c r="U108" s="132"/>
      <c r="V108" s="132"/>
    </row>
    <row r="109" spans="2:22" s="122" customFormat="1" hidden="1">
      <c r="D109" s="123"/>
      <c r="F109" s="124"/>
      <c r="G109" s="123"/>
      <c r="J109" s="132"/>
      <c r="K109" s="128"/>
      <c r="L109" s="129"/>
      <c r="M109" s="129"/>
      <c r="N109" s="129"/>
      <c r="O109" s="134"/>
      <c r="P109" s="136"/>
      <c r="Q109" s="131"/>
      <c r="R109" s="132"/>
      <c r="S109" s="132"/>
      <c r="T109" s="132"/>
      <c r="U109" s="132"/>
      <c r="V109" s="132"/>
    </row>
    <row r="110" spans="2:22" s="122" customFormat="1" hidden="1">
      <c r="D110" s="123"/>
      <c r="F110" s="124"/>
      <c r="G110" s="123"/>
      <c r="J110" s="132"/>
      <c r="K110" s="128"/>
      <c r="L110" s="129"/>
      <c r="M110" s="129"/>
      <c r="N110" s="129"/>
      <c r="O110" s="129"/>
      <c r="P110" s="127"/>
      <c r="Q110" s="131"/>
      <c r="R110" s="132"/>
      <c r="S110" s="132"/>
      <c r="T110" s="132"/>
      <c r="U110" s="132"/>
      <c r="V110" s="132"/>
    </row>
    <row r="111" spans="2:22" s="122" customFormat="1" hidden="1">
      <c r="D111" s="123"/>
      <c r="F111" s="124"/>
      <c r="G111" s="123"/>
      <c r="K111" s="124"/>
      <c r="L111" s="125"/>
      <c r="M111" s="125"/>
      <c r="N111" s="125"/>
      <c r="O111" s="125"/>
      <c r="P111" s="123"/>
      <c r="Q111" s="126"/>
    </row>
    <row r="112" spans="2:22" s="122" customFormat="1" hidden="1">
      <c r="D112" s="123"/>
      <c r="F112" s="124"/>
      <c r="G112" s="123"/>
      <c r="K112" s="124"/>
      <c r="L112" s="125"/>
      <c r="M112" s="125"/>
      <c r="N112" s="125"/>
      <c r="O112" s="125"/>
      <c r="P112" s="123"/>
      <c r="Q112" s="126"/>
    </row>
    <row r="113" spans="4:17" s="122" customFormat="1" hidden="1">
      <c r="D113" s="123"/>
      <c r="F113" s="124"/>
      <c r="G113" s="123"/>
      <c r="K113" s="124"/>
      <c r="L113" s="125"/>
      <c r="M113" s="125"/>
      <c r="N113" s="125"/>
      <c r="O113" s="125"/>
      <c r="P113" s="123"/>
      <c r="Q113" s="126"/>
    </row>
    <row r="114" spans="4:17" s="122" customFormat="1" hidden="1">
      <c r="D114" s="123"/>
      <c r="F114" s="124"/>
      <c r="G114" s="123"/>
      <c r="K114" s="124"/>
      <c r="L114" s="125"/>
      <c r="M114" s="125"/>
      <c r="N114" s="125"/>
      <c r="O114" s="125"/>
      <c r="P114" s="123"/>
      <c r="Q114" s="126"/>
    </row>
    <row r="115" spans="4:17" s="122" customFormat="1" hidden="1">
      <c r="D115" s="123"/>
      <c r="F115" s="124"/>
      <c r="G115" s="123"/>
      <c r="K115" s="124"/>
      <c r="L115" s="125"/>
      <c r="M115" s="125"/>
      <c r="N115" s="125"/>
      <c r="O115" s="125"/>
      <c r="P115" s="123"/>
      <c r="Q115" s="126"/>
    </row>
    <row r="116" spans="4:17" s="122" customFormat="1" hidden="1">
      <c r="D116" s="123"/>
      <c r="F116" s="124"/>
      <c r="G116" s="123"/>
      <c r="K116" s="124"/>
      <c r="L116" s="125"/>
      <c r="M116" s="125"/>
      <c r="N116" s="125"/>
      <c r="O116" s="125"/>
      <c r="P116" s="123"/>
      <c r="Q116" s="126"/>
    </row>
  </sheetData>
  <sheetProtection algorithmName="SHA-512" hashValue="6+IXrnQlg6lTkQBbQD4F6Ss9Qn8qnh0VkbFafGLAO+17WidiPZOr79sOd4Jezznk3bOq7FRgznDaCzLoGDL5Pw==" saltValue="0bQ+dY9r+EJaoCed7ugCvQ==" spinCount="100000" sheet="1" objects="1" scenarios="1"/>
  <mergeCells count="108">
    <mergeCell ref="P81:P82"/>
    <mergeCell ref="Q81:Q82"/>
    <mergeCell ref="D91:D94"/>
    <mergeCell ref="E91:E94"/>
    <mergeCell ref="F91:F94"/>
    <mergeCell ref="H91:H94"/>
    <mergeCell ref="I91:I94"/>
    <mergeCell ref="P91:P94"/>
    <mergeCell ref="Q91:Q94"/>
    <mergeCell ref="D81:D82"/>
    <mergeCell ref="E81:E82"/>
    <mergeCell ref="F81:F82"/>
    <mergeCell ref="H81:H82"/>
    <mergeCell ref="I81:I82"/>
    <mergeCell ref="P83:P86"/>
    <mergeCell ref="Q83:Q86"/>
    <mergeCell ref="D87:D90"/>
    <mergeCell ref="E87:E90"/>
    <mergeCell ref="F87:F90"/>
    <mergeCell ref="H87:H88"/>
    <mergeCell ref="I87:I88"/>
    <mergeCell ref="P87:P90"/>
    <mergeCell ref="Q87:Q90"/>
    <mergeCell ref="D83:D86"/>
    <mergeCell ref="E83:E86"/>
    <mergeCell ref="F83:F86"/>
    <mergeCell ref="H83:H84"/>
    <mergeCell ref="I83:I84"/>
    <mergeCell ref="G83:G86"/>
    <mergeCell ref="G87:G90"/>
    <mergeCell ref="K14:N14"/>
    <mergeCell ref="O14:O15"/>
    <mergeCell ref="P14:Q14"/>
    <mergeCell ref="E14:E15"/>
    <mergeCell ref="F14:F15"/>
    <mergeCell ref="H14:H15"/>
    <mergeCell ref="I14:I15"/>
    <mergeCell ref="J14:J15"/>
    <mergeCell ref="B10:R10"/>
    <mergeCell ref="B11:R11"/>
    <mergeCell ref="C14:C15"/>
    <mergeCell ref="D36:D54"/>
    <mergeCell ref="E36:E54"/>
    <mergeCell ref="F36:F52"/>
    <mergeCell ref="H36:H52"/>
    <mergeCell ref="I36:I52"/>
    <mergeCell ref="F53:F54"/>
    <mergeCell ref="H53:H54"/>
    <mergeCell ref="I53:I54"/>
    <mergeCell ref="D14:D15"/>
    <mergeCell ref="F16:F26"/>
    <mergeCell ref="H16:H26"/>
    <mergeCell ref="I16:I26"/>
    <mergeCell ref="D27:D35"/>
    <mergeCell ref="E27:E35"/>
    <mergeCell ref="F27:F35"/>
    <mergeCell ref="H27:H35"/>
    <mergeCell ref="I27:I35"/>
    <mergeCell ref="D16:D26"/>
    <mergeCell ref="E16:E26"/>
    <mergeCell ref="Q95:Q102"/>
    <mergeCell ref="D95:D102"/>
    <mergeCell ref="E95:E102"/>
    <mergeCell ref="F95:F102"/>
    <mergeCell ref="H95:H102"/>
    <mergeCell ref="I95:I102"/>
    <mergeCell ref="G76:G80"/>
    <mergeCell ref="G95:G102"/>
    <mergeCell ref="D55:D56"/>
    <mergeCell ref="F55:F56"/>
    <mergeCell ref="D57:D75"/>
    <mergeCell ref="F57:F68"/>
    <mergeCell ref="H57:H68"/>
    <mergeCell ref="I57:I68"/>
    <mergeCell ref="F69:F74"/>
    <mergeCell ref="H69:H70"/>
    <mergeCell ref="I69:I70"/>
    <mergeCell ref="H71:H72"/>
    <mergeCell ref="I71:I72"/>
    <mergeCell ref="H73:H74"/>
    <mergeCell ref="I73:I74"/>
    <mergeCell ref="E57:E75"/>
    <mergeCell ref="G57:G68"/>
    <mergeCell ref="G69:G74"/>
    <mergeCell ref="G81:G82"/>
    <mergeCell ref="G91:G94"/>
    <mergeCell ref="C57:C102"/>
    <mergeCell ref="C12:Q12"/>
    <mergeCell ref="B14:B15"/>
    <mergeCell ref="B13:Q13"/>
    <mergeCell ref="B16:B35"/>
    <mergeCell ref="B36:B102"/>
    <mergeCell ref="C36:C56"/>
    <mergeCell ref="C16:C35"/>
    <mergeCell ref="G14:G15"/>
    <mergeCell ref="G16:G26"/>
    <mergeCell ref="G27:G35"/>
    <mergeCell ref="G36:G52"/>
    <mergeCell ref="G53:G54"/>
    <mergeCell ref="G55:G56"/>
    <mergeCell ref="D76:D80"/>
    <mergeCell ref="E76:E80"/>
    <mergeCell ref="F76:F80"/>
    <mergeCell ref="H76:H80"/>
    <mergeCell ref="I76:I80"/>
    <mergeCell ref="P76:P80"/>
    <mergeCell ref="Q76:Q80"/>
    <mergeCell ref="P95:P102"/>
  </mergeCells>
  <pageMargins left="0.25" right="0.25" top="0.75" bottom="0.75" header="0.3" footer="0.3"/>
  <pageSetup scale="42" fitToHeight="0" orientation="landscape" r:id="rId1"/>
  <rowBreaks count="3" manualBreakCount="3">
    <brk id="35" max="17" man="1"/>
    <brk id="56" max="17" man="1"/>
    <brk id="86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POA 2020 - PUBLICABLE</vt:lpstr>
      <vt:lpstr>'MATRIZ POA 2020 - PUBLICABLE'!Área_de_impresión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 de Proyectos</dc:creator>
  <cp:lastModifiedBy>RAI INM</cp:lastModifiedBy>
  <cp:lastPrinted>2020-03-04T16:31:01Z</cp:lastPrinted>
  <dcterms:created xsi:type="dcterms:W3CDTF">2018-01-11T13:31:05Z</dcterms:created>
  <dcterms:modified xsi:type="dcterms:W3CDTF">2020-03-10T17:58:07Z</dcterms:modified>
</cp:coreProperties>
</file>