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INM_RAI\Desktop\Documentos OAI\"/>
    </mc:Choice>
  </mc:AlternateContent>
  <xr:revisionPtr revIDLastSave="0" documentId="8_{13D7F3AF-A187-4969-833B-DDA92943BED5}" xr6:coauthVersionLast="34" xr6:coauthVersionMax="34" xr10:uidLastSave="{00000000-0000-0000-0000-000000000000}"/>
  <bookViews>
    <workbookView xWindow="0" yWindow="0" windowWidth="20490" windowHeight="7545" xr2:uid="{733CA143-7350-4677-A4AB-E54D24D98925}"/>
  </bookViews>
  <sheets>
    <sheet name="BC" sheetId="1" r:id="rId1"/>
    <sheet name="NOTA" sheetId="6" r:id="rId2"/>
    <sheet name="EJ" sheetId="12" r:id="rId3"/>
    <sheet name="NOTA 1" sheetId="7" r:id="rId4"/>
    <sheet name="NOTA 2" sheetId="8" r:id="rId5"/>
    <sheet name="NOTA 3" sheetId="9" r:id="rId6"/>
    <sheet name="NOTA 4" sheetId="10" r:id="rId7"/>
    <sheet name="NOTA 5" sheetId="11" r:id="rId8"/>
  </sheets>
  <externalReferences>
    <externalReference r:id="rId9"/>
  </externalReferences>
  <definedNames>
    <definedName name="_Toc155686848" localSheetId="1">NOTA!$A$73</definedName>
    <definedName name="_Toc155686850" localSheetId="1">NOTA!$A$82</definedName>
    <definedName name="_Toc155686865" localSheetId="1">NOTA!$A$162</definedName>
    <definedName name="_Toc180760083" localSheetId="1">NOTA!$A$30</definedName>
    <definedName name="_Toc180760096" localSheetId="1">NOTA!$A$78</definedName>
    <definedName name="_Toc180760098" localSheetId="1">NOTA!$A$125</definedName>
    <definedName name="_Toc191191204" localSheetId="1">NOTA!$A$25</definedName>
    <definedName name="_Toc191191207" localSheetId="1">NOTA!$A$35</definedName>
    <definedName name="_Toc191191210" localSheetId="1">NOTA!$A$48</definedName>
    <definedName name="_Toc191191212" localSheetId="1">NOTA!$A$55</definedName>
    <definedName name="_Toc191191217" localSheetId="1">NOTA!$A$75</definedName>
    <definedName name="_Toc191191221" localSheetId="1">NOTA!$A$87</definedName>
    <definedName name="_Toc191191222" localSheetId="1">NOTA!$A$95</definedName>
    <definedName name="_Toc191191223" localSheetId="1">NOTA!$A$99</definedName>
    <definedName name="_Toc191191231" localSheetId="1">NOTA!$A$144</definedName>
    <definedName name="_Toc191191235" localSheetId="1">NOTA!$A$165</definedName>
    <definedName name="_Toc207181362" localSheetId="1">NOTA!$A$43</definedName>
    <definedName name="_Toc207181378" localSheetId="1">NOTA!$A$113</definedName>
    <definedName name="_Toc207181386" localSheetId="1">NOTA!$A$157</definedName>
    <definedName name="_Toc208202775" localSheetId="1">NOTA!$A$8</definedName>
    <definedName name="_Toc208202776" localSheetId="1">NOTA!$A$14</definedName>
    <definedName name="_Toc208202778" localSheetId="1">NOTA!$A$23</definedName>
    <definedName name="_Toc208202779" localSheetId="1">NOTA!$A$27</definedName>
    <definedName name="_Toc208202785" localSheetId="1">NOTA!$A$49</definedName>
    <definedName name="_Toc208202786" localSheetId="1">NOTA!$A$53</definedName>
    <definedName name="_Toc208202788" localSheetId="1">NOTA!$A$61</definedName>
    <definedName name="_Toc208202789" localSheetId="1">NOTA!$A$65</definedName>
    <definedName name="_Toc208202790" localSheetId="1">NOTA!$A$69</definedName>
    <definedName name="_Toc208202791" localSheetId="1">NOTA!$A$72</definedName>
    <definedName name="_Toc208202793" localSheetId="1">NOTA!$A$80</definedName>
    <definedName name="_Toc208202794" localSheetId="1">NOTA!$A$83</definedName>
    <definedName name="_Toc208202795" localSheetId="1">NOTA!$A$85</definedName>
    <definedName name="_Toc208202797" localSheetId="1">NOTA!$A$96</definedName>
    <definedName name="_Toc208202798" localSheetId="1">NOTA!$A$100</definedName>
    <definedName name="_Toc208202799" localSheetId="1">NOTA!$A$104</definedName>
    <definedName name="_Toc208202801" localSheetId="1">NOTA!$A$119</definedName>
    <definedName name="_Toc208202802" localSheetId="1">NOTA!$A$126</definedName>
    <definedName name="_Toc208202803" localSheetId="1">NOTA!$A$128</definedName>
    <definedName name="_Toc208202804" localSheetId="1">NOTA!$A$137</definedName>
    <definedName name="_Toc208202805" localSheetId="1">NOTA!$A$141</definedName>
    <definedName name="_Toc208202806" localSheetId="1">NOTA!$A$145</definedName>
    <definedName name="_Toc208202807" localSheetId="1">NOTA!$A$154</definedName>
    <definedName name="_Toc208202808" localSheetId="1">NOTA!$A$158</definedName>
    <definedName name="_Toc208202810" localSheetId="1">NOTA!$A$166</definedName>
    <definedName name="_xlnm.Print_Area" localSheetId="6">'NOTA 4'!$A$1:$G$31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8" i="12" l="1"/>
  <c r="H107" i="12" s="1"/>
  <c r="G106" i="12"/>
  <c r="G105" i="12"/>
  <c r="G103" i="12"/>
  <c r="G102" i="12"/>
  <c r="G101" i="12"/>
  <c r="G100" i="12"/>
  <c r="G86" i="12"/>
  <c r="G84" i="12"/>
  <c r="G79" i="12"/>
  <c r="G77" i="12"/>
  <c r="G76" i="12"/>
  <c r="G71" i="12"/>
  <c r="G63" i="12"/>
  <c r="G57" i="12"/>
  <c r="G55" i="12"/>
  <c r="G52" i="12"/>
  <c r="G48" i="12"/>
  <c r="G29" i="12"/>
  <c r="G27" i="12"/>
  <c r="G26" i="12"/>
  <c r="G24" i="12"/>
  <c r="G12" i="12"/>
  <c r="G14" i="12" s="1"/>
  <c r="H17" i="12" s="1"/>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91" i="8" l="1"/>
  <c r="D15" i="1" s="1"/>
  <c r="H95" i="12"/>
  <c r="H36" i="12"/>
  <c r="H68" i="12"/>
  <c r="H22" i="12"/>
  <c r="F18" i="11"/>
  <c r="F29" i="11" s="1"/>
  <c r="D27" i="1" s="1"/>
  <c r="B17" i="10"/>
  <c r="B29" i="10" s="1"/>
  <c r="B31" i="10" s="1"/>
  <c r="D20" i="1" s="1"/>
  <c r="B14" i="10"/>
  <c r="D8" i="10"/>
  <c r="H112" i="12" l="1"/>
  <c r="H114" i="12" s="1"/>
  <c r="H6" i="9"/>
  <c r="G17" i="9"/>
  <c r="H7" i="9"/>
  <c r="H8" i="9"/>
  <c r="H9" i="9"/>
  <c r="H17" i="9" s="1"/>
  <c r="D19" i="1" s="1"/>
  <c r="H10" i="9"/>
  <c r="H11" i="9"/>
  <c r="H12" i="9"/>
  <c r="H13" i="9"/>
  <c r="H14" i="9"/>
  <c r="H15" i="9"/>
  <c r="H16" i="9"/>
  <c r="F17" i="9"/>
  <c r="D9" i="7"/>
  <c r="D14" i="1" s="1"/>
  <c r="D16" i="1" l="1"/>
  <c r="D28" i="1"/>
  <c r="D21" i="1"/>
  <c r="D23" i="1" l="1"/>
  <c r="D31" i="1" s="1"/>
  <c r="D32" i="1" s="1"/>
</calcChain>
</file>

<file path=xl/sharedStrings.xml><?xml version="1.0" encoding="utf-8"?>
<sst xmlns="http://schemas.openxmlformats.org/spreadsheetml/2006/main" count="801" uniqueCount="599">
  <si>
    <t>REPUBLICA DOMINICANA</t>
  </si>
  <si>
    <t>INSTITUTO NACIONAL DE MIGRACIÓN</t>
  </si>
  <si>
    <t>RNC.: 4-30-16610-3</t>
  </si>
  <si>
    <t>BALANCE GENERAL</t>
  </si>
  <si>
    <t>(Valores en RD$)</t>
  </si>
  <si>
    <t xml:space="preserve">ACTIVOS </t>
  </si>
  <si>
    <t xml:space="preserve">ACTIVOS CORRIENTES </t>
  </si>
  <si>
    <t>DISPONIBILIDAD EN BANCO (Nota 1)</t>
  </si>
  <si>
    <t>INVENETARIO (Nota 2)</t>
  </si>
  <si>
    <t xml:space="preserve">TOTAL ACTIVOS CORRIENTES </t>
  </si>
  <si>
    <t xml:space="preserve">ACTIVOS NO CORRIENTES </t>
  </si>
  <si>
    <t>BIENES EN USO NETO (Nota 3)</t>
  </si>
  <si>
    <t>BIENES INTANGIBLES (Nota 4)</t>
  </si>
  <si>
    <t xml:space="preserve">TOTAL ACTIVOS NO CORRIENTES </t>
  </si>
  <si>
    <t xml:space="preserve">TOTAL ACTIVOS </t>
  </si>
  <si>
    <t>PASIVOS Y PATRIMONIO</t>
  </si>
  <si>
    <t xml:space="preserve">PASIVOS CORRIENTES </t>
  </si>
  <si>
    <t>CUENTAS POR PAGAR (Nota 5)</t>
  </si>
  <si>
    <t xml:space="preserve">TOTAL PASIVOS CORRIENTES </t>
  </si>
  <si>
    <t xml:space="preserve">PATRIMONIO </t>
  </si>
  <si>
    <t xml:space="preserve">PATRIMONIO INSTITUCIONAL </t>
  </si>
  <si>
    <t xml:space="preserve">TOTAL PASIVO Y PATRIMONIO </t>
  </si>
  <si>
    <t>LIC. ONEISIS GONZALEZ</t>
  </si>
  <si>
    <t>Encargado de la División y Administrativa y Financiera</t>
  </si>
  <si>
    <t>AL 30-06-2018</t>
  </si>
  <si>
    <t>ESTADOS FINANCIEROS</t>
  </si>
  <si>
    <t>NOTAS ACLARATORIAS A LOS ESTADOS FINANCIEROS</t>
  </si>
  <si>
    <t>NOTA 1: PRINCIPALES PRINCIPIOS Y POLÍTICAS CONTABLES</t>
  </si>
  <si>
    <t>Comprende el Plan de Organización, Métodos y Medidas adoptados por la institución para salvaguardar sus activos, revisar la exactitud y confiabilidad de sus registros contables, promover la eficiencia en las operaciones y fomentar la adhesión a las políticas administrativas prescritas por las leyes y reglamentos.  Tiene como objetivo permitir que la institución, cuente con un instrumento referencial para medir o evaluar la eficiencia de su aplicación.</t>
  </si>
  <si>
    <t>A) Entidad Económica</t>
  </si>
  <si>
    <t>El Instituto Nacional de Migración (INM RD) es un organismo técnico, adscrito al Ministerio de Interior y Policía de la República Dominicana, de apoyo al Consejo Nacional de Migración, según lo establecen la Ley No.285-04 y su Decreto Reglamentario No.631-11. </t>
  </si>
  <si>
    <t>Entre las funciones del Instituto se encuentran:</t>
  </si>
  <si>
    <r>
      <t>a.</t>
    </r>
    <r>
      <rPr>
        <sz val="11"/>
        <color theme="1"/>
        <rFont val="Futura Bk BT"/>
        <family val="2"/>
      </rPr>
      <t xml:space="preserve"> El diseño, promoción y realización de estudios migratorios;</t>
    </r>
  </si>
  <si>
    <r>
      <t>b.</t>
    </r>
    <r>
      <rPr>
        <sz val="11"/>
        <color theme="1"/>
        <rFont val="Futura Bk BT"/>
        <family val="2"/>
      </rPr>
      <t xml:space="preserve"> La organización y programación de actividades técnicas nacionales e internacionales sobre la materia.</t>
    </r>
  </si>
  <si>
    <t>Su objetivo principal es contribuir al fortalecimiento y protección de los derechos humanos y la seguridad de las personas migrantes -tanto nacionales como extranjeras- reconociéndoles como sujetos de derecho; aportando a una gestión migratoria eficiente, con firme sustento en el marco legal y en el contexto del más pleno respeto a la dignidad humana.</t>
  </si>
  <si>
    <t>B) Base de preparación de los Estados Financieros</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</si>
  <si>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</si>
  <si>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Los Estados Financieros del Instituto Nacional de Migración están elaborados de conformidad con la Ley No. 126-01, su Reglamento de Aplicación y las Normas de Cierre, emitidas por la Dirección General de Contabilidad Gubernamental (DIGECOG) para el año 2008.</t>
  </si>
  <si>
    <t>La moneda funcional de la Entidad es el peso dominicano (RD$), por lo que todas las cifras presentadas en el presente informe están expresadas en dicha moneda.</t>
  </si>
  <si>
    <t>C) Bienes Económicos</t>
  </si>
  <si>
    <t>La información contable presentada se refiere a bienes, derechos y obligaciones que poseen valor económico, susceptibles de ser valuados objetivamente en términos monetarios.</t>
  </si>
  <si>
    <t>D) Reconocimiento de las Transacciones</t>
  </si>
  <si>
    <r>
      <t>Las transacciones que afectan a las entidades económicas determinan modificaciones en el patrimonio, así como en los resultados de las operaciones. El momento en el cual se considera modificado el patrimonio y los resultados de la entidad, es con el devengamiento, además se considera consumida la apropiación y ejecutado el presupuesto</t>
    </r>
    <r>
      <rPr>
        <sz val="11"/>
        <color rgb="FFFF00FF"/>
        <rFont val="Futura Bk BT"/>
        <family val="2"/>
      </rPr>
      <t>.</t>
    </r>
  </si>
  <si>
    <t>E) Registro e Imputación Presupuestaria</t>
  </si>
  <si>
    <t xml:space="preserve">El Sistema de Contabilidad Gubernamental registra de acuerdo al Plan de Cuentas Contable y a los procedimientos de registros adoptados, la obtención de los ingresos y la ejecución de los gastos autorizados en el presupuesto del Sector Público e imputadas a las partidas presupuestarias, de conformidad con las normas, criterios y momentos contables establecidos por la Dirección General de Contabilidad Gubernamental (DIGECOG). Las transacciones presupuestarias de gastos se registran en el sistema por el método de partida doble, en reconocimiento de la obligación o gasto devengado y pagado o extinción de la obligación. Así mismo, las transacciones relativas a los ingresos deberán registrarse en la etapa percibida.    </t>
  </si>
  <si>
    <t>F) Exposición</t>
  </si>
  <si>
    <t xml:space="preserve">Los Estados Financieros deben contener o exponer toda la información necesaria para expresar adecuadamente la situación económico-financiera, los recursos y gastos de la entidad, de manera que los usuarios de la información puedan tomar las decisiones pertinentes.  </t>
  </si>
  <si>
    <t>G) Uniformidad</t>
  </si>
  <si>
    <t>La interpretación y análisis de los Estados Financieros requieren la posibilidad de comparar la situación financiera de la entidad económica y los resultados de operaciones en distintas épocas de actividad, en consecuencia, es necesario que la aplicación de las prácticas y procedimientos contables se hagan de manera uniforme y consistente, tanto para el período a que se refieren los Estados Financieros, así como para los anteriores.</t>
  </si>
  <si>
    <t>La identificación de las transacciones de la entidad económica se efectúa sobre la base de la utilización de los clasificadores de cuentas presupuestarias y contables. La aplicación uniforme de éstos, hace compatible la información que generan todas las áreas de gestión del Instituto Nacional de Migración.</t>
  </si>
  <si>
    <t xml:space="preserve">  </t>
  </si>
  <si>
    <t>H) Prudencia</t>
  </si>
  <si>
    <r>
      <t>Cuando existen alternativas de procedimiento contable idóneo, igualmente válidas para tratar la medición de un mismo hecho económico-financiero, se adopta el que muestre un resultado y la posición financiera más cercana a la realidad</t>
    </r>
    <r>
      <rPr>
        <sz val="11"/>
        <color rgb="FFFF00FF"/>
        <rFont val="Futura Bk BT"/>
        <family val="2"/>
      </rPr>
      <t>.</t>
    </r>
  </si>
  <si>
    <t>I) No Compensación</t>
  </si>
  <si>
    <t>En ningún caso se realiza compensación de partidas del activo y del pasivo del Balance General, ni de las partidas de ingresos y gastos, que constituyen el Estado de Resultados económico-patrimonial, ni los gastos e ingresos que integran el Estado de Liquidación del Presupuesto.  Los elementos que componen las distintas partidas del activo y del pasivo son valoradas separadamente.</t>
  </si>
  <si>
    <t>J) Integridad</t>
  </si>
  <si>
    <t>Los Estados Financieros del Instituto Nacional de Migración, constituyen la expresión final de los registros sistemáticos, correspondientes a la totalidad de los hechos financieros y económicos.</t>
  </si>
  <si>
    <t>K) Oportunidad</t>
  </si>
  <si>
    <t>El Sistema de Contabilidad Gubernamental, comprende el registro, procesamiento y presentación de la información contable en los momentos y circunstancias debidas.</t>
  </si>
  <si>
    <t>M) Transparencia</t>
  </si>
  <si>
    <t>Los Estados Financieros, informes técnicos y otros reportes emanados del Sistema de Contabilidad Gubernamental, son elaborados para ser presentados a la Cámara de Cuentas, Congreso Nacional, Poder Ejecutivo y disponible a terceros interesados, de acuerdo a nuestra ley y a la ley de libre acceso a la información.</t>
  </si>
  <si>
    <t>N) Legalidad</t>
  </si>
  <si>
    <r>
      <t>Cuando el producto de la aplicación y/o interpretación de un Principio de Contabilidad, se produzcan situaciones que contravengan disposiciones legales vigentes, se considerar</t>
    </r>
    <r>
      <rPr>
        <sz val="11"/>
        <color theme="1"/>
        <rFont val="Futura Bk BT"/>
        <family val="2"/>
      </rPr>
      <t>á</t>
    </r>
    <r>
      <rPr>
        <sz val="11"/>
        <color rgb="FF000000"/>
        <rFont val="Futura Bk BT"/>
        <family val="2"/>
      </rPr>
      <t xml:space="preserve"> la primacía de la legislación respecto a las normas contables. La primacía de registrar y exponer el hecho económico de acuerdo a las disposiciones legales, si se produjere, se consignará en Nota a los Estados Financieros.</t>
    </r>
  </si>
  <si>
    <t>O) Período Contable</t>
  </si>
  <si>
    <t>La Ley No. 126-01 del 27 de julio del 2001 establece que el ejercicio del corte anual para el Gobierno Central y los Organismos, abarca desde el primero (1ero.) de enero al treinta y uno (31) de diciembre de cada año, para este cierre estamos considerando del 1ro. Enero al 31 de diciembre del 2017.</t>
  </si>
  <si>
    <t>P) Información Comparativa</t>
  </si>
  <si>
    <r>
      <t xml:space="preserve">Los Estados Financieros, así como las Notas, que son parte integral de los mismos, presentan información </t>
    </r>
    <r>
      <rPr>
        <sz val="11"/>
        <color rgb="FF000000"/>
        <rFont val="Futura Bk BT"/>
        <family val="2"/>
      </rPr>
      <t>comparativa respecto al período anterior.</t>
    </r>
    <r>
      <rPr>
        <sz val="11"/>
        <color theme="1"/>
        <rFont val="Futura Bk BT"/>
        <family val="2"/>
      </rPr>
      <t xml:space="preserve"> La información comparativa se presenta en la parte narrativa y descriptiva.</t>
    </r>
  </si>
  <si>
    <t>Q) Normas de Valuación</t>
  </si>
  <si>
    <t xml:space="preserve">   </t>
  </si>
  <si>
    <t>Normas de Valuación del Activo:</t>
  </si>
  <si>
    <t>Q-1) Disponibilidades</t>
  </si>
  <si>
    <r>
      <t>La moneda de curso legal es el Peso Dominicano (RD$) y se expresa a su valor nominal.  Por otra parte, la moneda</t>
    </r>
    <r>
      <rPr>
        <b/>
        <i/>
        <sz val="11"/>
        <color theme="1"/>
        <rFont val="Futura Bk BT"/>
        <family val="2"/>
      </rPr>
      <t xml:space="preserve"> </t>
    </r>
    <r>
      <rPr>
        <sz val="11"/>
        <color theme="1"/>
        <rFont val="Futura Bk BT"/>
        <family val="2"/>
      </rPr>
      <t>extranjera se valúa por la tasa de cambio para la compra vigente al momento de cada transacción y al cierre de cada ejercicio, por su cotización al tipo de cambio comprado a esa fecha.</t>
    </r>
  </si>
  <si>
    <t>Q-2) Inversiones Financieras</t>
  </si>
  <si>
    <t xml:space="preserve">La adquisición de Títulos y Valores Negociables se registrarán por su valor de costo o adquisición. </t>
  </si>
  <si>
    <t xml:space="preserve">A la fecha de presentación de los Estados Financieros, se deben valuar a su valor de costo. </t>
  </si>
  <si>
    <t xml:space="preserve">Las inversiones a plazo fijo o indefinidos, no vencidos al cierre del ejercicio fiscal, se valúan por su valor nominal más los intereses devengados hasta esa fecha. </t>
  </si>
  <si>
    <t>Q-3) Cuentas y Documentos por Cobrar</t>
  </si>
  <si>
    <t>Las cuentas y documentos por cobrar a corto plazo, son valuados conforme a las acreencias que tenga la entidad económica hacia los terceros, según surjan de los derechos u obligaciones resultantes de cada transacción.</t>
  </si>
  <si>
    <t>Q-4) Bienes de Cambio en General</t>
  </si>
  <si>
    <t>Los bienes de cambio o de consumo se valúan al costo de adquisición o producción en que se incurre para obtener el bien.  El costo de adquisición está constituido por los montos de las erogaciones efectuadas para su compra o producción y todos los gastos incurridos para situarlo en el lugar de destino, ajustado a las condiciones de su uso o venta.</t>
  </si>
  <si>
    <t>Los costos por intereses relacionados con el financiamiento de la adquisición o producción del bien, no forman parte del costo del mismo. Por otra parte, las bonificaciones (descuentos) por pronto pago son consideradas al determinar el costo de los mismos.</t>
  </si>
  <si>
    <t>Q-5) Bienes de Uso y Depreciación</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</si>
  <si>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</si>
  <si>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</si>
  <si>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corriente, representado por el importe de efectivo y otras partidas equivalentes, que debería pagarse para adquirirlo en las condiciones en que se encuentren.</t>
  </si>
  <si>
    <t>Los bienes adquiridos en monedas extranjeras se registran al tipo de cambio vigente a la fecha de la adquisición.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</si>
  <si>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</si>
  <si>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</si>
  <si>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r>
      <t xml:space="preserve">El método de cálculo para el registro de la </t>
    </r>
    <r>
      <rPr>
        <b/>
        <sz val="11"/>
        <color theme="1"/>
        <rFont val="Futura Bk BT"/>
        <family val="2"/>
      </rPr>
      <t>Depreciación</t>
    </r>
    <r>
      <rPr>
        <sz val="11"/>
        <color theme="1"/>
        <rFont val="Futura Bk BT"/>
        <family val="2"/>
      </rPr>
      <t xml:space="preserve"> es el de </t>
    </r>
    <r>
      <rPr>
        <b/>
        <sz val="11"/>
        <color theme="1"/>
        <rFont val="Futura Bk BT"/>
        <family val="2"/>
      </rPr>
      <t>Línea Recta</t>
    </r>
    <r>
      <rPr>
        <sz val="11"/>
        <color theme="1"/>
        <rFont val="Futura Bk BT"/>
        <family val="2"/>
      </rPr>
      <t>,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r>
  </si>
  <si>
    <t>Q-6) Bienes Intangibles</t>
  </si>
  <si>
    <t>Estas partidas de los activos no corrientes, se registran por su valor de adquisición o su valor corriente cuando no existe contraprestación, como es el caso de la donación.</t>
  </si>
  <si>
    <r>
      <t xml:space="preserve">Para la </t>
    </r>
    <r>
      <rPr>
        <b/>
        <sz val="11"/>
        <color theme="1"/>
        <rFont val="Futura Bk BT"/>
        <family val="2"/>
      </rPr>
      <t>Depreciación</t>
    </r>
    <r>
      <rPr>
        <sz val="11"/>
        <color theme="1"/>
        <rFont val="Futura Bk BT"/>
        <family val="2"/>
      </rPr>
      <t xml:space="preserve"> de esta categoría de bienes se aplica el mismo método de línea recta SIAB.</t>
    </r>
  </si>
  <si>
    <t>Q-7) Inversiones Corrientes e Inversiones a Largo Plazo</t>
  </si>
  <si>
    <t xml:space="preserve">Las inversiones con cotización en mercados de valores y las participaciones permanentes en sociedades en la que se ejerza influencia significativa, se valuarán a sus respectivas cotizaciones a la fecha de cierre del período, exceptuando los gastos estimados de venta e impuestos. </t>
  </si>
  <si>
    <t>Cuando se trate de participaciones permanentes en las que se ejerza control o influencia significativa en las decisiones, se valuarán a su valor patrimonial proporcional.</t>
  </si>
  <si>
    <r>
      <t>Si el Poder Ejecutivo, realiza transferencias de capital al Instituto Nacional de Migración, sin tenerse el detalle del tipo de inversión realizada, serán</t>
    </r>
    <r>
      <rPr>
        <sz val="11"/>
        <color rgb="FFFF00FF"/>
        <rFont val="Futura Bk BT"/>
        <family val="2"/>
      </rPr>
      <t xml:space="preserve"> </t>
    </r>
    <r>
      <rPr>
        <sz val="11"/>
        <color theme="1"/>
        <rFont val="Futura Bk BT"/>
        <family val="2"/>
      </rPr>
      <t>catalogadas como un componente del activo fijo, sujetas a conciliación y reclasificación.</t>
    </r>
  </si>
  <si>
    <t>Asimismo, si durante el período se realizan transferencias de capital al Instituto Nacional de Migración, éstas serán clasificadas y registradas como Participaciones y Aportes de Capital, sujetas a verificación a través de la consolidación de los Estados Financieros.</t>
  </si>
  <si>
    <t>Normas de Valuación de Pasivos y Patrimonio</t>
  </si>
  <si>
    <t>Q-8) Deudas</t>
  </si>
  <si>
    <t>Los pasivos por concepto de deudas se contabilizan por el valor de los bienes adquiridos y los servicios recibidos, deduciendo los descuentos comerciales obtenidos, si aplican.</t>
  </si>
  <si>
    <t>Los pasivos asumidos por concepto de préstamos en efectivo por la colocación de títulos de deuda pública y por contratos de préstamos con Organismos Internacionales, Bilaterales y Multilaterales de Crédito, son registrados por el importe del valor nominal de los títulos colocados y por los tramos efectivamente desembolsados de los contratos de préstamos suscritos.</t>
  </si>
  <si>
    <t>Los pasivos en moneda extranjera se valúan de acuerdo a la cotización de la moneda de que se trate, al tipo de cambio comprador a la fecha del ingreso de los fondos. Al cierre del ejercicio contable los montos no pagados o pendientes de pago se ajustan a la cotización de la moneda vigente a esa fecha.</t>
  </si>
  <si>
    <t>Q-9) Pasivos Diferidos</t>
  </si>
  <si>
    <t>Los pasivos diferidos están valuados al valor nominal de los anticipos recibidos por obligaciones que deberán cumplirse en ejercicios siguientes.</t>
  </si>
  <si>
    <t>Q-10) Provisiones</t>
  </si>
  <si>
    <t>Las provisiones se determinan como el resultado de estimaciones basadas en la experiencia sobre la incobrabilidad o riesgo del rubro de que se trate.</t>
  </si>
  <si>
    <t>Q-11) Patrimonio</t>
  </si>
  <si>
    <r>
      <t xml:space="preserve">La partida de Patrimonio está conformada por el rubro de </t>
    </r>
    <r>
      <rPr>
        <b/>
        <sz val="11"/>
        <color theme="1"/>
        <rFont val="Futura Bk BT"/>
        <family val="2"/>
      </rPr>
      <t>Patrimonio Público Dominicano</t>
    </r>
    <r>
      <rPr>
        <sz val="11"/>
        <color theme="1"/>
        <rFont val="Futura Bk BT"/>
        <family val="2"/>
      </rPr>
      <t xml:space="preserve">, derivada de la diferencia entre el total del activo y del pasivo de la entidad económica denominada “Instituto Nacional de Migración”, más el ahorro o desahorro acumulado proveniente de los sucesivos ejercicios fiscales, así como las donaciones y contribuciones de capital internas y externas recibidas, el </t>
    </r>
    <r>
      <rPr>
        <b/>
        <sz val="11"/>
        <color theme="1"/>
        <rFont val="Futura Bk BT"/>
        <family val="2"/>
      </rPr>
      <t>Patrimonio</t>
    </r>
    <r>
      <rPr>
        <sz val="11"/>
        <color theme="1"/>
        <rFont val="Futura Bk BT"/>
        <family val="2"/>
      </rPr>
      <t xml:space="preserve"> </t>
    </r>
    <r>
      <rPr>
        <b/>
        <sz val="11"/>
        <color theme="1"/>
        <rFont val="Futura Bk BT"/>
        <family val="2"/>
      </rPr>
      <t>Institucional,</t>
    </r>
    <r>
      <rPr>
        <sz val="11"/>
        <color theme="1"/>
        <rFont val="Futura Bk BT"/>
        <family val="2"/>
      </rPr>
      <t xml:space="preserve"> el cual consiste en el registro  de carácter transitorio que refleja los movimientos positivos con respecto a la construcción de bienes de dominio público, que conforman el denominado </t>
    </r>
    <r>
      <rPr>
        <b/>
        <sz val="11"/>
        <color theme="1"/>
        <rFont val="Futura Bk BT"/>
        <family val="2"/>
      </rPr>
      <t>Patrimonio Público.</t>
    </r>
  </si>
  <si>
    <t>Las transferencias de capital recibidas en efectivo, procedentes del Sector Privado y del Sector Público, se registran y exponen a su valor nominal, y en los casos de transferencias de bienes, por su valor de mercado.</t>
  </si>
  <si>
    <t>Las donaciones de capital recibidas en efectivo, procedentes de Gobiernos Extranjeros, Organismos Internacionales y del Sector Privado Externo, recibidas en moneda extranjera, se registran al tipo de cambio vigente a la fecha del ingreso de los fondos.</t>
  </si>
  <si>
    <t>Los resultados de la cuenta corriente expresan las diferencias entre los ingresos y los egresos obtenidos a través de la gestión fiscal de la entidad económica, para el ejercicio contable de que se trate.</t>
  </si>
  <si>
    <t>Q-12) Reconocimiento de Ingresos y Gastos</t>
  </si>
  <si>
    <t>Los ingresos son reconocidos en los resultados del ejercicio a medida que se perciben, y los gastos se reconocen como devengado cuando los libramientos para pagos son Aprobados por parte de la Contraloría General de la República.</t>
  </si>
  <si>
    <t>Q-13) Ganancias y Pérdidas en Cambio y Saldos en Moneda Extranjera</t>
  </si>
  <si>
    <t>Los activos y pasivos en moneda extranjera se registran al tipo de cambio de la fecha en que se realizan las transacciones y se expresan en pesos dominicanos al cierre del período contable, utilizando la tasa oficial del Banco Central de la República Dominicana a esa fecha.</t>
  </si>
  <si>
    <t>(Q-14) Estado de Flujos de Efectivo</t>
  </si>
  <si>
    <t>El Estado de Flujos de Efectivo para el Instituto Nacional de Migración se presenta mediante el método directo, debido a que el mismo suministra información que puede ser útil en la estimación de los flujos de efectivo futuros. Asimismo, como parte del estado de flujos de efectivo se muestra la conciliación entre el resultado de las actividades ordinarias y el flujo neto de las actividades de operación.</t>
  </si>
  <si>
    <t>Q-15) Cuentas de Orden</t>
  </si>
  <si>
    <t xml:space="preserve">El Balance General, presenta cuentas de orden deudoras y acreedoras en las cuales se exponen los valores registrados por concepto de transacciones correspondientes al Instituto Nacional de Migración, relativas a bienes inmuebles, construcciones, deuda pública y desembolsos de préstamos avalados por el Gobierno Central. </t>
  </si>
  <si>
    <t>NOTA 1:</t>
  </si>
  <si>
    <t>DISPONIBILIDAD EN BANCO</t>
  </si>
  <si>
    <t>Banco de Reservas</t>
  </si>
  <si>
    <t xml:space="preserve">Fondo de Operaciones </t>
  </si>
  <si>
    <t>Fondo Reponible Institucional</t>
  </si>
  <si>
    <t>La disponibilidad de las Cuentas bancarias del Instituto Nacional de Migración, al 30/06/2018</t>
  </si>
  <si>
    <r>
      <t>es de</t>
    </r>
    <r>
      <rPr>
        <b/>
        <sz val="11"/>
        <color indexed="8"/>
        <rFont val="Futura Bk BT"/>
        <family val="2"/>
      </rPr>
      <t xml:space="preserve"> RD $ 222,955.91</t>
    </r>
    <r>
      <rPr>
        <sz val="11"/>
        <color theme="1"/>
        <rFont val="Futura Bk BT"/>
        <family val="2"/>
      </rPr>
      <t xml:space="preserve"> según detalle.</t>
    </r>
  </si>
  <si>
    <t>NOTA 2:</t>
  </si>
  <si>
    <t>El inventario de material gastable del Instituto Nacional de Migración, al 30/06/2018</t>
  </si>
  <si>
    <t xml:space="preserve">BIENES EN USO </t>
  </si>
  <si>
    <t>el siguiente detalle:</t>
  </si>
  <si>
    <t>BIENES EN USO</t>
  </si>
  <si>
    <t>Depreciación</t>
  </si>
  <si>
    <t>Total</t>
  </si>
  <si>
    <t>Muebles de oficina y estantería</t>
  </si>
  <si>
    <t>Equipos de cómputo</t>
  </si>
  <si>
    <t xml:space="preserve">Electrodomésticos </t>
  </si>
  <si>
    <t>Equipos y aparatos audiovisuales</t>
  </si>
  <si>
    <t>Otros mobiliarios y equipos no identificados precedentemente</t>
  </si>
  <si>
    <t>Otros equipos de transporte</t>
  </si>
  <si>
    <t>Equipo de generación eléctrica, aparatos y accesorios eléctricos</t>
  </si>
  <si>
    <t>Antigüedades, bienes artísticos y otros objetos de arte</t>
  </si>
  <si>
    <t>Otros equipos</t>
  </si>
  <si>
    <t>Programas de Informatica y base de datos</t>
  </si>
  <si>
    <t>Otras estructuras y objetos de valor</t>
  </si>
  <si>
    <t>TOTAL BIENES EN USO</t>
  </si>
  <si>
    <t>NOTA 4:</t>
  </si>
  <si>
    <t>BIENES INTANGIBLES</t>
  </si>
  <si>
    <t>Seguros banreservas S.A.</t>
  </si>
  <si>
    <t>Poliza No.2-2-501-0185294</t>
  </si>
  <si>
    <t>Seguro de Vehiculo</t>
  </si>
  <si>
    <t>Amortizacion Seguro</t>
  </si>
  <si>
    <t>Desde 12/02/2018 hasta 12/02/2019</t>
  </si>
  <si>
    <t>Enero.2018</t>
  </si>
  <si>
    <t>CONSUMIDO</t>
  </si>
  <si>
    <t>Febrero.2018</t>
  </si>
  <si>
    <t>TOTAL DISPONIBLE</t>
  </si>
  <si>
    <t>TOTAL</t>
  </si>
  <si>
    <t>Marzo</t>
  </si>
  <si>
    <t>Abril</t>
  </si>
  <si>
    <t>Mayo</t>
  </si>
  <si>
    <t>Junio</t>
  </si>
  <si>
    <t>Julio</t>
  </si>
  <si>
    <t>Agosto</t>
  </si>
  <si>
    <t>Septiembre</t>
  </si>
  <si>
    <t>Octubre</t>
  </si>
  <si>
    <t>Noviembre</t>
  </si>
  <si>
    <t>Diciembre</t>
  </si>
  <si>
    <t>Enero</t>
  </si>
  <si>
    <t xml:space="preserve">Febrero </t>
  </si>
  <si>
    <t>Fecha de registro</t>
  </si>
  <si>
    <t>No. de factura o comprobante</t>
  </si>
  <si>
    <t>Nombre del acreedor</t>
  </si>
  <si>
    <t>Concepto</t>
  </si>
  <si>
    <t>Codificacion objetal</t>
  </si>
  <si>
    <t>Monto de la deuda en RD$</t>
  </si>
  <si>
    <t>Fecha limite de pago</t>
  </si>
  <si>
    <t>A010010011500000240</t>
  </si>
  <si>
    <t>PIA MENICUCCI Y ASOC. SRL</t>
  </si>
  <si>
    <t>IMPRESIÓN INVITACIONES</t>
  </si>
  <si>
    <t>2.2.2.2.01</t>
  </si>
  <si>
    <t xml:space="preserve"> B1500000001</t>
  </si>
  <si>
    <t>HERNANDEZ MONCION Y ASOC.</t>
  </si>
  <si>
    <t>ASISTENCIA LEGAL</t>
  </si>
  <si>
    <t>2.2.8.7.02</t>
  </si>
  <si>
    <t>NO.13062018</t>
  </si>
  <si>
    <t>NO.182</t>
  </si>
  <si>
    <t>IMPRESIÓN DE CARPETAS</t>
  </si>
  <si>
    <t>2.2.2.1.01</t>
  </si>
  <si>
    <t xml:space="preserve"> B1500000009</t>
  </si>
  <si>
    <t>SUPLIORME SRL</t>
  </si>
  <si>
    <t>MEMORIAS DDE 4GB</t>
  </si>
  <si>
    <t>2.3.9.2.01</t>
  </si>
  <si>
    <t xml:space="preserve"> B1500000161</t>
  </si>
  <si>
    <t>CERTV</t>
  </si>
  <si>
    <t>10% DEL PRESUPUESTO PUBLICIDAD</t>
  </si>
  <si>
    <t>B1500000001</t>
  </si>
  <si>
    <t>GEODATA SURVEY SRL</t>
  </si>
  <si>
    <t>TRANSCRIPCION DE ENTREVISTAS</t>
  </si>
  <si>
    <t>2.2.8.7.06</t>
  </si>
  <si>
    <t>PF01</t>
  </si>
  <si>
    <t>INCANTO TRAVEL</t>
  </si>
  <si>
    <t>BOLETOS AEREOS</t>
  </si>
  <si>
    <t>2.2.4.1.01</t>
  </si>
  <si>
    <t>PF02</t>
  </si>
  <si>
    <t>A010010011500000020</t>
  </si>
  <si>
    <t>ESTADIA HOTEL</t>
  </si>
  <si>
    <t>2.2.5.8.01</t>
  </si>
  <si>
    <t>INM-2016-146</t>
  </si>
  <si>
    <t>CONSTRUCTORA PABLO YARULL Y ASOC.</t>
  </si>
  <si>
    <t>REMODELACION ENM</t>
  </si>
  <si>
    <t>2.2.7.1.02</t>
  </si>
  <si>
    <t>A010010011500000279</t>
  </si>
  <si>
    <t>COMERCIAL CESIBEL SRL</t>
  </si>
  <si>
    <t>PLAFOND ENM</t>
  </si>
  <si>
    <t>2.2.7.1.01</t>
  </si>
  <si>
    <t xml:space="preserve">PEDRO P. MENDEZ </t>
  </si>
  <si>
    <t>6 SIX PACK PINTADOS CAFFE</t>
  </si>
  <si>
    <t>2.3.1.1.01</t>
  </si>
  <si>
    <t xml:space="preserve"> B1500000006</t>
  </si>
  <si>
    <t>ADQ. TANQUE BASURA Y CERRADURA</t>
  </si>
  <si>
    <t>2.3.6.3.06</t>
  </si>
  <si>
    <t>2.3.5.5.01</t>
  </si>
  <si>
    <t xml:space="preserve"> B1500000003</t>
  </si>
  <si>
    <t>RAMONA MERCEDES CASTRO</t>
  </si>
  <si>
    <t>EVENTO DIPLOMADO ENM</t>
  </si>
  <si>
    <t>2.2.8.6.01</t>
  </si>
  <si>
    <t>Correspondiente al mes JUNIO del año 2018.</t>
  </si>
  <si>
    <t>TOTAL CUENTAS POR PAGAR AL 30/06/2018</t>
  </si>
  <si>
    <r>
      <t>Los bienes en uso al 30/06/2018, ascendieron a un monto de</t>
    </r>
    <r>
      <rPr>
        <b/>
        <sz val="11"/>
        <color indexed="8"/>
        <rFont val="Futura Bk BT"/>
        <family val="2"/>
      </rPr>
      <t xml:space="preserve"> RD$12,553,320.78 </t>
    </r>
    <r>
      <rPr>
        <sz val="11"/>
        <color theme="1"/>
        <rFont val="Futura Bk BT"/>
        <family val="2"/>
      </rPr>
      <t xml:space="preserve"> según</t>
    </r>
  </si>
  <si>
    <t xml:space="preserve">Durante el ejercicio Fiscal al 30/06/2018, el balance de la cuenta Bienes Intangibles ascendió a la suma </t>
  </si>
  <si>
    <r>
      <t xml:space="preserve">de </t>
    </r>
    <r>
      <rPr>
        <b/>
        <sz val="11"/>
        <color indexed="8"/>
        <rFont val="Futura Bk BT"/>
        <family val="2"/>
      </rPr>
      <t>RD$ 133,802.64</t>
    </r>
    <r>
      <rPr>
        <sz val="11"/>
        <color theme="1"/>
        <rFont val="Futura Bk BT"/>
        <family val="2"/>
      </rPr>
      <t>, correspondiente a la adquisición de los seguros de los vehiculos de esta institución.</t>
    </r>
  </si>
  <si>
    <t>NOTA 5:</t>
  </si>
  <si>
    <t>CUENTAS POR PAGAR</t>
  </si>
  <si>
    <t xml:space="preserve">Durante el ejercicio Fiscal al 30/06/2018, el balance de las cuentas por pagar ascendió a la suma </t>
  </si>
  <si>
    <r>
      <t xml:space="preserve">de </t>
    </r>
    <r>
      <rPr>
        <b/>
        <sz val="11"/>
        <color indexed="8"/>
        <rFont val="Futura Bk BT"/>
        <family val="2"/>
      </rPr>
      <t>RD$ 3,483,515.95</t>
    </r>
    <r>
      <rPr>
        <sz val="11"/>
        <color theme="1"/>
        <rFont val="Futura Bk BT"/>
        <family val="2"/>
      </rPr>
      <t>, correspondiente a la adquisición de bienes y servicios de esta institución.</t>
    </r>
  </si>
  <si>
    <t>CUENTA</t>
  </si>
  <si>
    <t>CODIGO</t>
  </si>
  <si>
    <t>DESCRIPCION</t>
  </si>
  <si>
    <t>UDM</t>
  </si>
  <si>
    <t>CANTIDAD</t>
  </si>
  <si>
    <t>P. UNITARIO</t>
  </si>
  <si>
    <t>IN0002</t>
  </si>
  <si>
    <t xml:space="preserve">AZUCAR SPLENDA </t>
  </si>
  <si>
    <t>CAJA</t>
  </si>
  <si>
    <t>IN0045</t>
  </si>
  <si>
    <t>BANDEJAS PLASTICAS P/ ESCRITORIO</t>
  </si>
  <si>
    <t>UND</t>
  </si>
  <si>
    <t>IN0046</t>
  </si>
  <si>
    <t xml:space="preserve">BANDITAS DE GOMA </t>
  </si>
  <si>
    <t>2.3.9.6.01</t>
  </si>
  <si>
    <t>IN0135</t>
  </si>
  <si>
    <t>BOMBILLOS OJO DE BUEY</t>
  </si>
  <si>
    <t>IN0003</t>
  </si>
  <si>
    <t>CAFÉ 1 PQ. 1LB</t>
  </si>
  <si>
    <t>PQ</t>
  </si>
  <si>
    <t>2.3.3.2.01</t>
  </si>
  <si>
    <t>IN0009</t>
  </si>
  <si>
    <t>CAJA P/ ARCHIVO INACT. LEGAL 24X10X15</t>
  </si>
  <si>
    <t>IN0047</t>
  </si>
  <si>
    <t>CARPETAS PLASTICAS 3H 1"</t>
  </si>
  <si>
    <t>IN0048</t>
  </si>
  <si>
    <t>CARPETAS PLASTICAS 3H 2"</t>
  </si>
  <si>
    <t>IN0049</t>
  </si>
  <si>
    <t>CARPETAS PLASTICAS 3H 4"</t>
  </si>
  <si>
    <t>IN0060</t>
  </si>
  <si>
    <t>CLIPS BILLETEROS 25 MM CAJA 12/1</t>
  </si>
  <si>
    <t>IN0061</t>
  </si>
  <si>
    <t>CLIPS BILLETEROS 32 MM CAJA 12/1</t>
  </si>
  <si>
    <t>IN0062</t>
  </si>
  <si>
    <t>CLIPS BILLETEROS 41 MM CAJA 12/1</t>
  </si>
  <si>
    <t>IN0063</t>
  </si>
  <si>
    <t>CLIPS BILLETEROS 51 MM CAJA 12/1</t>
  </si>
  <si>
    <t>IN0064</t>
  </si>
  <si>
    <t xml:space="preserve">CLIPS PAPER 33 MM CAJITAS PQ, </t>
  </si>
  <si>
    <t>CAJITAS</t>
  </si>
  <si>
    <t>IN0065</t>
  </si>
  <si>
    <t xml:space="preserve">CLIPS PAPER 50 MM GR, </t>
  </si>
  <si>
    <t>2.3.9.1.01</t>
  </si>
  <si>
    <t>IN0029</t>
  </si>
  <si>
    <t>CLORO ACEL</t>
  </si>
  <si>
    <t>GL</t>
  </si>
  <si>
    <t>IN0066</t>
  </si>
  <si>
    <t xml:space="preserve">CORRECTOR LIQUID PAPER BOTELLITA </t>
  </si>
  <si>
    <t>IN0067</t>
  </si>
  <si>
    <t xml:space="preserve">CORRECTOR TIPO LAPICERO-ARTESCO 9ML </t>
  </si>
  <si>
    <t>IN0068</t>
  </si>
  <si>
    <t xml:space="preserve">CORRECTOR TIPO LAPICERO-POINTER 9ML </t>
  </si>
  <si>
    <t>IN0010</t>
  </si>
  <si>
    <t>CUCHARAS DESECHABLES PQ 25/1</t>
  </si>
  <si>
    <t>IN0030</t>
  </si>
  <si>
    <t>DESCURTIDOR GL</t>
  </si>
  <si>
    <t>IN0032</t>
  </si>
  <si>
    <t>DESGRASANTE VEGETAL LIMAR</t>
  </si>
  <si>
    <t>IN0033</t>
  </si>
  <si>
    <t>DESINFECTANTE ACEL</t>
  </si>
  <si>
    <t>IN0034</t>
  </si>
  <si>
    <t>ESCOBILLONES GR.24" DE MADERA</t>
  </si>
  <si>
    <t>IN0078</t>
  </si>
  <si>
    <t>ETIQUETA PARA FOLDERS CAJITAS 200/1</t>
  </si>
  <si>
    <t>IN0082</t>
  </si>
  <si>
    <t xml:space="preserve">FOLDER P/ CARTA 8.5X11, </t>
  </si>
  <si>
    <t>IN0083</t>
  </si>
  <si>
    <t xml:space="preserve">FOLDER P/ OFICIO 8.5X14 LEGAL </t>
  </si>
  <si>
    <t>IN0022</t>
  </si>
  <si>
    <t>FUNDAS 4 GL 25/1</t>
  </si>
  <si>
    <t>IN0024</t>
  </si>
  <si>
    <t>FUNDAS 55 GL 200/1</t>
  </si>
  <si>
    <t>IN0084</t>
  </si>
  <si>
    <t xml:space="preserve">GOMAS PARA BORRAR </t>
  </si>
  <si>
    <t>IN0085</t>
  </si>
  <si>
    <t xml:space="preserve">GRAPADORAS </t>
  </si>
  <si>
    <t>IN0086</t>
  </si>
  <si>
    <t>GRAPAS STANDARD BOST 5000/1</t>
  </si>
  <si>
    <t>IN0025</t>
  </si>
  <si>
    <t>GUANTE INDUSTRIAL PARES</t>
  </si>
  <si>
    <t>IN0036</t>
  </si>
  <si>
    <t>JABON LQ P/ MANO</t>
  </si>
  <si>
    <t>IN0088</t>
  </si>
  <si>
    <t>LAPICERO AZUL</t>
  </si>
  <si>
    <t>IN0090</t>
  </si>
  <si>
    <t>LAPIZ DE CARBON</t>
  </si>
  <si>
    <t>IN0037</t>
  </si>
  <si>
    <t>LAVAPLATOS LIQ. AXION 750  ML</t>
  </si>
  <si>
    <t>IN0091</t>
  </si>
  <si>
    <t xml:space="preserve">LIBRETAS RAYADAS AMARILLAS </t>
  </si>
  <si>
    <t>IN0092</t>
  </si>
  <si>
    <t>LIBRETAS RAYADAS GR 8.5X11</t>
  </si>
  <si>
    <t>IN0093</t>
  </si>
  <si>
    <t>LIBRETAS RAYADAS LOGO INM 25/1</t>
  </si>
  <si>
    <t>IN0094</t>
  </si>
  <si>
    <t>LIBRETAS RAYADAS PQ</t>
  </si>
  <si>
    <t>IN0095</t>
  </si>
  <si>
    <t>LIBRETAS RAYADAS PQ. 5X8" AMARILLA PQ.12/1</t>
  </si>
  <si>
    <t>IN0038</t>
  </si>
  <si>
    <t>LIMPIA CRISTAL GL</t>
  </si>
  <si>
    <t>IN0039</t>
  </si>
  <si>
    <t xml:space="preserve">LIMPIA CRISTALES DE MANO </t>
  </si>
  <si>
    <t>IN0040</t>
  </si>
  <si>
    <t>LYSOL</t>
  </si>
  <si>
    <t>IN0035</t>
  </si>
  <si>
    <t>MANITO LIMPIA GEL ANTIBACTERIAL</t>
  </si>
  <si>
    <t>IN0096</t>
  </si>
  <si>
    <t xml:space="preserve">MARCADOR PARA PIZARRA </t>
  </si>
  <si>
    <t>DOCENA</t>
  </si>
  <si>
    <t>IN0097</t>
  </si>
  <si>
    <t>MARCADORES PERMANENTES 12/1</t>
  </si>
  <si>
    <t>IN0011</t>
  </si>
  <si>
    <t>PAPEL HIGIENICO PREMIUM JR. FARDO 12/1</t>
  </si>
  <si>
    <t>FARDO</t>
  </si>
  <si>
    <t>IN0012</t>
  </si>
  <si>
    <t>PAPEL HIGIENICO SCOTT PAQ. 12/1</t>
  </si>
  <si>
    <t>IN0013</t>
  </si>
  <si>
    <t xml:space="preserve">PAPEL PARA SUMADORA </t>
  </si>
  <si>
    <t>IN0014</t>
  </si>
  <si>
    <t>PAPEL TOALLA TAD. FARDO 6/1</t>
  </si>
  <si>
    <t>IN0100</t>
  </si>
  <si>
    <t>PENDAFLEX 25/1</t>
  </si>
  <si>
    <t>IN0101</t>
  </si>
  <si>
    <t>PERFORADORA 2 H</t>
  </si>
  <si>
    <t>IN0102</t>
  </si>
  <si>
    <t>PERFORADORA DE 3 H</t>
  </si>
  <si>
    <t>IN0137</t>
  </si>
  <si>
    <t xml:space="preserve">PILA GR </t>
  </si>
  <si>
    <t>IN0103</t>
  </si>
  <si>
    <t>PIZARRA DE CORCHO GR.</t>
  </si>
  <si>
    <t>IN0015</t>
  </si>
  <si>
    <t>PLATOS DESECHABLES GDES PQ 25/1</t>
  </si>
  <si>
    <t>IN0016</t>
  </si>
  <si>
    <t>PLATOS DESECHABLES PEQ.25/1</t>
  </si>
  <si>
    <t>IN0105</t>
  </si>
  <si>
    <t>PORTA REVISTA PLASTICO NEGRO</t>
  </si>
  <si>
    <t>IN0106</t>
  </si>
  <si>
    <t>POST IT AMARILLO</t>
  </si>
  <si>
    <t>IN0107</t>
  </si>
  <si>
    <t xml:space="preserve">POST IT BANDERITAS 3 MM </t>
  </si>
  <si>
    <t>IN0108</t>
  </si>
  <si>
    <t xml:space="preserve">POST IT VARIOS COLORES </t>
  </si>
  <si>
    <t>IN0041</t>
  </si>
  <si>
    <t>RECOGEDOR DE BASURA gr</t>
  </si>
  <si>
    <t>IN0110</t>
  </si>
  <si>
    <t xml:space="preserve">REGLA PLASTICA </t>
  </si>
  <si>
    <t>IN0112</t>
  </si>
  <si>
    <t>RESALTADORES  10/1</t>
  </si>
  <si>
    <t>PAQ</t>
  </si>
  <si>
    <t>IN0111</t>
  </si>
  <si>
    <t>RESALTADORES AMARILLO</t>
  </si>
  <si>
    <t>2.3.3.1.01</t>
  </si>
  <si>
    <t>IN0007</t>
  </si>
  <si>
    <t>RESMA DE PAPEL 8.5X11</t>
  </si>
  <si>
    <t>RESMA</t>
  </si>
  <si>
    <t>IN0008</t>
  </si>
  <si>
    <t>RESMA DE PAPEL 8.5X14</t>
  </si>
  <si>
    <t>IN0113</t>
  </si>
  <si>
    <t xml:space="preserve">SACAGRAPAS </t>
  </si>
  <si>
    <t>IN0114</t>
  </si>
  <si>
    <t xml:space="preserve">SACAPUNTAS ELECTRICO </t>
  </si>
  <si>
    <t>IN0116</t>
  </si>
  <si>
    <t>SOBRE TIPO CARTA 5 1/2 HB</t>
  </si>
  <si>
    <t>IN0117</t>
  </si>
  <si>
    <t>SOBRE TIPO CARTA 6 HB</t>
  </si>
  <si>
    <t>IN0118</t>
  </si>
  <si>
    <t>SOBRES MANILA 8.5X11</t>
  </si>
  <si>
    <t>IN0119</t>
  </si>
  <si>
    <t>SOBRES MANILA 8.5X14</t>
  </si>
  <si>
    <t>IN0142</t>
  </si>
  <si>
    <t>SOBRES TIPO CARTA 8.5X11</t>
  </si>
  <si>
    <t>IN0042</t>
  </si>
  <si>
    <t>SUAPE NO.32</t>
  </si>
  <si>
    <t>IN0120</t>
  </si>
  <si>
    <t xml:space="preserve">TAPE CINTA GR P/ SELLAR CAJA </t>
  </si>
  <si>
    <t>IN0121</t>
  </si>
  <si>
    <t xml:space="preserve">TAPE DOBLE CARA </t>
  </si>
  <si>
    <t>IN0122</t>
  </si>
  <si>
    <t xml:space="preserve">TAPE PARA DISPENSADOR </t>
  </si>
  <si>
    <t>IN0005</t>
  </si>
  <si>
    <t>TE FRIO 5 LB</t>
  </si>
  <si>
    <t>LATA</t>
  </si>
  <si>
    <t>IN0123</t>
  </si>
  <si>
    <t>TIJERAS</t>
  </si>
  <si>
    <t>IN0043</t>
  </si>
  <si>
    <t xml:space="preserve">TOALLAS REUSABLES </t>
  </si>
  <si>
    <t>IN0133</t>
  </si>
  <si>
    <t xml:space="preserve">UHU STIC </t>
  </si>
  <si>
    <t>IN0018</t>
  </si>
  <si>
    <t>VASOS DESECHABLES NO.7 PQ. 50/1</t>
  </si>
  <si>
    <r>
      <t>es de</t>
    </r>
    <r>
      <rPr>
        <b/>
        <sz val="11"/>
        <color indexed="8"/>
        <rFont val="Futura Bk BT"/>
        <family val="2"/>
      </rPr>
      <t xml:space="preserve"> RD $ 354,870.29</t>
    </r>
    <r>
      <rPr>
        <sz val="11"/>
        <color theme="1"/>
        <rFont val="Futura Bk BT"/>
        <family val="2"/>
      </rPr>
      <t xml:space="preserve"> según detalle.</t>
    </r>
  </si>
  <si>
    <t>DEL 01-06 AL 30-06-2018</t>
  </si>
  <si>
    <t xml:space="preserve">PRESUPUESTO INICIAL </t>
  </si>
  <si>
    <t xml:space="preserve">(+ o -) MODIFICACIONES PRESUPUESTARIAS </t>
  </si>
  <si>
    <t>INGRESOS PRESUPUESTARIOS</t>
  </si>
  <si>
    <t xml:space="preserve">FONDOS RECIBIDOS DE LA PRESIDENCIA </t>
  </si>
  <si>
    <t xml:space="preserve"> -   </t>
  </si>
  <si>
    <t xml:space="preserve">OTROS FONDOS RECIBIDOS </t>
  </si>
  <si>
    <t xml:space="preserve">DISPONIBILIDAD DE FONDOS </t>
  </si>
  <si>
    <t>EGRESOS</t>
  </si>
  <si>
    <t>GASTOS CORRIENTES</t>
  </si>
  <si>
    <t>OBJETAL 1</t>
  </si>
  <si>
    <t>SERVICIOS PERSONALES</t>
  </si>
  <si>
    <t>2.1.1.1.01</t>
  </si>
  <si>
    <t xml:space="preserve">SUELDOS FIJOS </t>
  </si>
  <si>
    <t>2.1.1.2.01</t>
  </si>
  <si>
    <t>SUELDOS AL PERSONAL CONTRATADO E IGUALADO</t>
  </si>
  <si>
    <t>2.1.1.2.02</t>
  </si>
  <si>
    <t>SUELDOS DE PERSONAL NOMINAL</t>
  </si>
  <si>
    <t>2.1.1.4.01</t>
  </si>
  <si>
    <t>SUELDO ANUAL NO.13</t>
  </si>
  <si>
    <t>2.1.1.5.03</t>
  </si>
  <si>
    <t>PRESTACION LABORAL POR DESVINCULACION</t>
  </si>
  <si>
    <t>2.1.1.6.01</t>
  </si>
  <si>
    <t>VACACIONES</t>
  </si>
  <si>
    <t>2.1.2.2.02</t>
  </si>
  <si>
    <t>COMPENSACION POR HORAS EXTRAORDINARAS</t>
  </si>
  <si>
    <t>2.1.2.2.05</t>
  </si>
  <si>
    <t xml:space="preserve">COMPENSACION SERVICIOS DE SEGURIDAD </t>
  </si>
  <si>
    <t>2.1.2.2.09</t>
  </si>
  <si>
    <t>BONO POR DESEMPEÑO</t>
  </si>
  <si>
    <t>2.1.5.1.01</t>
  </si>
  <si>
    <t xml:space="preserve">CONTRIBUCION AL SEGURO DE SALUD </t>
  </si>
  <si>
    <t>2.1.5.2.01</t>
  </si>
  <si>
    <t xml:space="preserve">CONTRIBUCION AL SEGURO DE PENSIONES </t>
  </si>
  <si>
    <t>2.1.5.3.01</t>
  </si>
  <si>
    <t>CONTRIBUCION AL SEGURO DE RIESGO LABORAL</t>
  </si>
  <si>
    <t>OBJETAL 2</t>
  </si>
  <si>
    <t xml:space="preserve">SERVICIOS NO PERSONALES </t>
  </si>
  <si>
    <t>2.2.1.3.01</t>
  </si>
  <si>
    <t>TELEFONO LOCAL</t>
  </si>
  <si>
    <t>2.2.1.5.01</t>
  </si>
  <si>
    <t xml:space="preserve">SERVICIO DE INTERNET Y TELEVISÓN POR CABLE </t>
  </si>
  <si>
    <t>2.2.1.7.01</t>
  </si>
  <si>
    <t>AGUA</t>
  </si>
  <si>
    <t>2.2.1.8.01</t>
  </si>
  <si>
    <t>RECOLECCION DE RESIDUOS</t>
  </si>
  <si>
    <t xml:space="preserve">PUBLICIDAD Y PROPAGANDA </t>
  </si>
  <si>
    <t>IMPRESIÓN Y ENCUADERNACIÓN</t>
  </si>
  <si>
    <t>2.2.3.1.01</t>
  </si>
  <si>
    <t>VIATICOS DENTRO DEL PAIS</t>
  </si>
  <si>
    <t>2.2.3.2.01</t>
  </si>
  <si>
    <t>VIATICOS FUERA DEL PAIS</t>
  </si>
  <si>
    <t xml:space="preserve">PASAJES </t>
  </si>
  <si>
    <t>2.2.4.2.01</t>
  </si>
  <si>
    <t>FLETES</t>
  </si>
  <si>
    <t>2.2.5.1.01</t>
  </si>
  <si>
    <t xml:space="preserve">ALQUILERES Y RENTAS DE EDIFICIOS Y LOCALES </t>
  </si>
  <si>
    <t>2.2.5.4.01</t>
  </si>
  <si>
    <t>ALQUILERES DE EQUIPOS DE TRANSPORTE,TRACCION Y E.</t>
  </si>
  <si>
    <t xml:space="preserve">OTROS ALQUILERES </t>
  </si>
  <si>
    <t>2.2.6.2.01</t>
  </si>
  <si>
    <t>SEGURO DE BIENES MUEBLES</t>
  </si>
  <si>
    <t>OBRAS MENORES EN EDIFICACIONES</t>
  </si>
  <si>
    <t>SERVICIOS ESPECIALES DE MANT. Y REPARACION</t>
  </si>
  <si>
    <t>2.2.7.1.03</t>
  </si>
  <si>
    <t>LIMPIEZA, DESMALEZAMIENTO DE TIERRA Y TERRENOS</t>
  </si>
  <si>
    <t>2.2.7.1.04</t>
  </si>
  <si>
    <t>MANT. Y REP. DE OBRAS CIVILES EN INSTALACIONES VARIAS</t>
  </si>
  <si>
    <t>2.2.7.1.06</t>
  </si>
  <si>
    <t xml:space="preserve">INSTALACIONES ELÉCTRICAS </t>
  </si>
  <si>
    <t>2.2.7.1.07</t>
  </si>
  <si>
    <t xml:space="preserve">SERVICIOS DE PINTURA Y DERIVADOS </t>
  </si>
  <si>
    <t>2.2.7.2.01</t>
  </si>
  <si>
    <t>MANT. Y REP. DE MUEBLES Y EQUIPOS DE OFICINA</t>
  </si>
  <si>
    <t>2.2.7.2.02</t>
  </si>
  <si>
    <t>MANT. Y REP. DE EQUIPO PARA COMPUTACION</t>
  </si>
  <si>
    <t>2.2.7.2.06</t>
  </si>
  <si>
    <t>MANT. Y REP. DE EQUIPOS DE TRANSPORTE, TRACCION Y E.</t>
  </si>
  <si>
    <t>2.2.8.2.01</t>
  </si>
  <si>
    <t xml:space="preserve">COMISIONES Y GASTOS BANCARIOS </t>
  </si>
  <si>
    <t>2.2.8.5.01</t>
  </si>
  <si>
    <t>FUMIGACION</t>
  </si>
  <si>
    <t>EVENTOS GENERALES</t>
  </si>
  <si>
    <t>2.2.8.7.01</t>
  </si>
  <si>
    <t>ESTUDIOS DE ING. ARQUITECTURA, INV. Y ANALISIS</t>
  </si>
  <si>
    <t xml:space="preserve">SERVICIOS JURIDICOS </t>
  </si>
  <si>
    <t>2.2.8.7.04</t>
  </si>
  <si>
    <t>SERVICIOS DE CAPACITACIÓN</t>
  </si>
  <si>
    <t>OTROS SERVICIOS TÉCNICOS PROFESIONALES</t>
  </si>
  <si>
    <t>OBJETAL 3</t>
  </si>
  <si>
    <t xml:space="preserve">MATERIALES Y SUMINISTROS </t>
  </si>
  <si>
    <t xml:space="preserve">ALIMENTOS Y BEBIDAS PARA PERSONAS </t>
  </si>
  <si>
    <t>2.3.1.4.01</t>
  </si>
  <si>
    <t xml:space="preserve">MADERA, CORCHO Y SUS MANUFACTURAS </t>
  </si>
  <si>
    <t>2.3.2.2.01</t>
  </si>
  <si>
    <t xml:space="preserve">ACABADOS DEXTILES </t>
  </si>
  <si>
    <t>2.3.2.3.01</t>
  </si>
  <si>
    <t xml:space="preserve">PRENDAS DE VESTIR </t>
  </si>
  <si>
    <t>PAPEL DE ESCRITORIO</t>
  </si>
  <si>
    <t>PRODUCTOS DE PAPEL Y CARTÓN</t>
  </si>
  <si>
    <t>2.3.3.3.01</t>
  </si>
  <si>
    <t xml:space="preserve">PRODUCTOS DE ARTES GRAFICAS </t>
  </si>
  <si>
    <t>2.3.3.4.01</t>
  </si>
  <si>
    <t xml:space="preserve">LIBROS, REVISTAS Y PERIODICOS </t>
  </si>
  <si>
    <t>2.3.5.4.01</t>
  </si>
  <si>
    <t>ARTICULOS DE CAUCHO</t>
  </si>
  <si>
    <t>ARTICULOS DE PLÁSTICO</t>
  </si>
  <si>
    <t>2.3.6.2.01</t>
  </si>
  <si>
    <t xml:space="preserve">PRODUCTOS DE VIDRIO </t>
  </si>
  <si>
    <t>2.3.6.3.03</t>
  </si>
  <si>
    <t>ESTRUCTURAS METÁLICAS ACABADAS</t>
  </si>
  <si>
    <t>2.3.6.3.04</t>
  </si>
  <si>
    <t>HERRAMIENTAS MENORES</t>
  </si>
  <si>
    <t>ACCESORIOS DE METAL</t>
  </si>
  <si>
    <t>2.3.7.1.01</t>
  </si>
  <si>
    <t xml:space="preserve">GASOLINA </t>
  </si>
  <si>
    <t>2.3.7.1.02</t>
  </si>
  <si>
    <t>GASOIL</t>
  </si>
  <si>
    <t>2.3.7.1.04</t>
  </si>
  <si>
    <t>GAS GLP</t>
  </si>
  <si>
    <t>2.3.7.2.06</t>
  </si>
  <si>
    <t xml:space="preserve">PINTURAS, LACAS, BARNICES, DILUYENTES Y ABSORBENTES </t>
  </si>
  <si>
    <t>MATERIAL PARA LIMPIEZA</t>
  </si>
  <si>
    <t>UTILES DE ESCRITORIO, OFICINA INFORMATICA Y DE ENSEÑANZA</t>
  </si>
  <si>
    <t>2.3.9.3.01</t>
  </si>
  <si>
    <t>UTILES MENORES MÉDICO QUIRURGICOS Y DE LABORATORIO</t>
  </si>
  <si>
    <t>2.3.9.5.01</t>
  </si>
  <si>
    <t>UTILES DE COCINA Y COMEDOR</t>
  </si>
  <si>
    <t xml:space="preserve">PRODUCTOS ELÉCTRICOS Y AFINES </t>
  </si>
  <si>
    <t>2.3.9.8.01</t>
  </si>
  <si>
    <t xml:space="preserve">OTROS REPUESTOS Y ACCESORIOS MENORES </t>
  </si>
  <si>
    <t>2.3.9.9.01</t>
  </si>
  <si>
    <t>PRODUCTOS Y UTILES VARIOS n.i.p</t>
  </si>
  <si>
    <t>OBJETAL 6</t>
  </si>
  <si>
    <t xml:space="preserve">BIENES MUEBLES, INMUEBLES E INTANGIBLES </t>
  </si>
  <si>
    <t>2.6.1.1.01</t>
  </si>
  <si>
    <t xml:space="preserve">MUEBLES DE OFICINA Y ESTANTERIA </t>
  </si>
  <si>
    <t>2.6.1.3.01</t>
  </si>
  <si>
    <t>EQUIPO COMPUTACIONAL</t>
  </si>
  <si>
    <t>2.6.1.4.01</t>
  </si>
  <si>
    <t xml:space="preserve">ELECTRODOMÉSTICOS </t>
  </si>
  <si>
    <t>2.6.1.9.01</t>
  </si>
  <si>
    <t>OTROS MOB Y EQP. NO IDENTIFICADOS PRECEDENTEMENTE</t>
  </si>
  <si>
    <t>2.6.2.1.01</t>
  </si>
  <si>
    <t>EQUIPOS Y APARATOS AUDIOVISUALES</t>
  </si>
  <si>
    <t>2.6.4.1.01</t>
  </si>
  <si>
    <t>AUTOMÓVILES Y CAMIONES</t>
  </si>
  <si>
    <t>2.6.5.6.01</t>
  </si>
  <si>
    <t xml:space="preserve">EQUIPO DE GENERACION ELECTRICA, APARATOS Y ACCESORIOS </t>
  </si>
  <si>
    <t>2.6.5.8.01</t>
  </si>
  <si>
    <t xml:space="preserve">OTROS EQUIPOS </t>
  </si>
  <si>
    <t>2.6.8.3.01</t>
  </si>
  <si>
    <t>PROGRAMAS DE INFORMATICA</t>
  </si>
  <si>
    <t>2.6.8.8.01</t>
  </si>
  <si>
    <t xml:space="preserve">IMFORMÁTICOS </t>
  </si>
  <si>
    <t>2.6.9.5.02</t>
  </si>
  <si>
    <t xml:space="preserve">ANTIGUEDADES, BIENES ARTISTICOS Y OTROS OBJETOS DE ARTE </t>
  </si>
  <si>
    <t>OBJETAL 7</t>
  </si>
  <si>
    <t>OBRAS</t>
  </si>
  <si>
    <t>2.7.1.2.01</t>
  </si>
  <si>
    <t>OBRAS PARA EDIFICACIÓN NO RESIDENCIAL</t>
  </si>
  <si>
    <t>III,</t>
  </si>
  <si>
    <t xml:space="preserve">TOTAL GASTOS CORRIENTES </t>
  </si>
  <si>
    <t>BALANCE AL 30-06-2018</t>
  </si>
  <si>
    <t>LIC. PEDRO RAMIREZ</t>
  </si>
  <si>
    <t>Contador.</t>
  </si>
  <si>
    <t>Enc. De Division Adm. Y Financiera.</t>
  </si>
  <si>
    <t>Preparado por:</t>
  </si>
  <si>
    <t>Revisado por:</t>
  </si>
  <si>
    <t>DRA. FLORINDA ROJAS</t>
  </si>
  <si>
    <t>Directora.</t>
  </si>
  <si>
    <t>ESTADO DE EJECUCION PRESUPUESTARIA</t>
  </si>
  <si>
    <t>NOTA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</si>
</sst>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font>
      <sz val="11"/>
      <color theme="1"/>
      <name val="Calibri"/>
      <family val="2"/>
      <scheme val="minor"/>
    </font>
    <font>
      <sz val="11"/>
      <color theme="1"/>
      <name val="Calibri"/>
      <family val="2"/>
      <scheme val="minor"/>
    </font>
    <font>
      <b/>
      <sz val="10"/>
      <color theme="1"/>
      <name val="Futura Bk BT"/>
      <family val="2"/>
    </font>
    <font>
      <sz val="11"/>
      <color theme="1"/>
      <name val="Futura Bk BT"/>
      <family val="2"/>
    </font>
    <font>
      <b/>
      <u/>
      <sz val="11"/>
      <color theme="1"/>
      <name val="Futura Bk BT"/>
      <family val="2"/>
    </font>
    <font>
      <b/>
      <sz val="11"/>
      <color theme="1"/>
      <name val="Futura Bk BT"/>
      <family val="2"/>
    </font>
    <font>
      <u val="singleAccounting"/>
      <sz val="11"/>
      <color theme="1"/>
      <name val="Futura Bk BT"/>
      <family val="2"/>
    </font>
    <font>
      <b/>
      <sz val="11"/>
      <color rgb="FF5B9BD5"/>
      <name val="Futura Bk BT"/>
      <family val="2"/>
    </font>
    <font>
      <sz val="11"/>
      <color rgb="FF000000"/>
      <name val="Futura Bk BT"/>
      <family val="2"/>
    </font>
    <font>
      <sz val="11"/>
      <color rgb="FFFF00FF"/>
      <name val="Futura Bk BT"/>
      <family val="2"/>
    </font>
    <font>
      <b/>
      <sz val="11"/>
      <color rgb="FF0000FF"/>
      <name val="Futura Bk BT"/>
      <family val="2"/>
    </font>
    <font>
      <b/>
      <sz val="11"/>
      <color rgb="FF000000"/>
      <name val="Futura Bk BT"/>
      <family val="2"/>
    </font>
    <font>
      <b/>
      <i/>
      <sz val="11"/>
      <color theme="1"/>
      <name val="Futura Bk BT"/>
      <family val="2"/>
    </font>
    <font>
      <b/>
      <sz val="11"/>
      <color indexed="8"/>
      <name val="Futura Bk BT"/>
      <family val="2"/>
    </font>
    <font>
      <b/>
      <u val="doubleAccounting"/>
      <sz val="11"/>
      <color theme="1"/>
      <name val="Futura Bk BT"/>
      <family val="2"/>
    </font>
    <font>
      <sz val="11"/>
      <name val="Futura Bk BT"/>
      <family val="2"/>
    </font>
    <font>
      <b/>
      <sz val="11"/>
      <name val="Futura Bk BT"/>
      <family val="2"/>
    </font>
    <font>
      <sz val="10"/>
      <color theme="1"/>
      <name val="Futura Bk BT"/>
      <family val="2"/>
    </font>
    <font>
      <b/>
      <u/>
      <sz val="10"/>
      <color theme="1"/>
      <name val="Futura Bk BT"/>
      <family val="2"/>
    </font>
    <font>
      <sz val="10"/>
      <name val="Futura Bk BT"/>
      <family val="2"/>
    </font>
    <font>
      <i/>
      <sz val="10"/>
      <color theme="1"/>
      <name val="Futura Bk B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10">
    <xf numFmtId="0" fontId="0" fillId="0" borderId="0" xfId="0"/>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4" fillId="0" borderId="0" xfId="0" applyFont="1"/>
    <xf numFmtId="0" fontId="5" fillId="0" borderId="0" xfId="0" applyFont="1" applyBorder="1"/>
    <xf numFmtId="0" fontId="3" fillId="0" borderId="0" xfId="0" applyFont="1" applyBorder="1"/>
    <xf numFmtId="0" fontId="5" fillId="0" borderId="0" xfId="0" applyFont="1"/>
    <xf numFmtId="0" fontId="5" fillId="0" borderId="0" xfId="0" applyFont="1" applyFill="1" applyBorder="1"/>
    <xf numFmtId="43" fontId="3" fillId="0" borderId="0" xfId="0" applyNumberFormat="1" applyFont="1"/>
    <xf numFmtId="0" fontId="5" fillId="0" borderId="1" xfId="1" applyNumberFormat="1" applyFont="1" applyBorder="1" applyAlignment="1">
      <alignment horizontal="center"/>
    </xf>
    <xf numFmtId="43" fontId="3" fillId="0" borderId="0" xfId="1" applyFont="1" applyAlignment="1">
      <alignment horizontal="center"/>
    </xf>
    <xf numFmtId="43" fontId="6" fillId="0" borderId="0" xfId="1" applyFont="1" applyAlignment="1">
      <alignment horizontal="center"/>
    </xf>
    <xf numFmtId="43" fontId="5" fillId="0" borderId="0" xfId="1" applyFont="1" applyBorder="1" applyAlignment="1">
      <alignment horizontal="center"/>
    </xf>
    <xf numFmtId="43" fontId="5" fillId="0" borderId="2" xfId="1" applyFont="1" applyBorder="1" applyAlignment="1">
      <alignment horizontal="center"/>
    </xf>
    <xf numFmtId="43" fontId="3" fillId="0" borderId="0" xfId="1" applyFont="1" applyBorder="1" applyAlignment="1">
      <alignment horizontal="center"/>
    </xf>
    <xf numFmtId="0" fontId="7" fillId="0" borderId="0" xfId="0" applyFont="1" applyAlignment="1">
      <alignment vertical="center" wrapText="1"/>
    </xf>
    <xf numFmtId="0" fontId="0" fillId="0" borderId="0" xfId="0" applyAlignment="1">
      <alignment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3" fillId="0" borderId="0" xfId="0" applyFont="1" applyAlignment="1">
      <alignment horizontal="justify" vertical="center" wrapText="1"/>
    </xf>
    <xf numFmtId="0" fontId="8" fillId="0" borderId="0" xfId="0" applyFont="1" applyAlignment="1">
      <alignment horizontal="justify" vertical="center" wrapText="1"/>
    </xf>
    <xf numFmtId="0" fontId="3" fillId="0" borderId="0" xfId="0" applyFont="1" applyAlignment="1">
      <alignment horizontal="center" vertical="center" wrapText="1"/>
    </xf>
    <xf numFmtId="0" fontId="9" fillId="0" borderId="0" xfId="0" applyFont="1" applyAlignment="1">
      <alignment horizontal="justify" vertical="center" wrapText="1"/>
    </xf>
    <xf numFmtId="0" fontId="0" fillId="0" borderId="0" xfId="0" applyAlignment="1">
      <alignment vertical="center" wrapText="1"/>
    </xf>
    <xf numFmtId="0" fontId="10" fillId="0" borderId="0" xfId="0" applyFont="1" applyAlignment="1">
      <alignment horizontal="justify" vertical="center" wrapText="1"/>
    </xf>
    <xf numFmtId="0" fontId="11" fillId="0" borderId="0" xfId="0" applyFont="1" applyAlignment="1">
      <alignment horizontal="justify" vertical="center" wrapText="1"/>
    </xf>
    <xf numFmtId="43" fontId="3" fillId="0" borderId="0" xfId="1" applyFont="1"/>
    <xf numFmtId="43" fontId="6" fillId="0" borderId="0" xfId="1" applyFont="1"/>
    <xf numFmtId="43" fontId="14" fillId="0" borderId="0" xfId="1" applyFont="1"/>
    <xf numFmtId="0" fontId="3" fillId="0" borderId="5" xfId="0" applyFont="1" applyBorder="1"/>
    <xf numFmtId="43" fontId="5" fillId="0" borderId="10" xfId="1" applyFont="1" applyBorder="1"/>
    <xf numFmtId="43" fontId="15" fillId="0" borderId="0" xfId="0" applyNumberFormat="1" applyFont="1"/>
    <xf numFmtId="43" fontId="5" fillId="0" borderId="10" xfId="0" applyNumberFormat="1" applyFont="1" applyBorder="1"/>
    <xf numFmtId="43" fontId="3" fillId="2" borderId="0" xfId="0" applyNumberFormat="1" applyFont="1" applyFill="1"/>
    <xf numFmtId="17" fontId="3" fillId="0" borderId="0" xfId="0" applyNumberFormat="1" applyFont="1" applyAlignment="1">
      <alignment horizontal="left"/>
    </xf>
    <xf numFmtId="0" fontId="3" fillId="3" borderId="0" xfId="0" applyFont="1" applyFill="1" applyAlignment="1">
      <alignment vertical="center" wrapText="1"/>
    </xf>
    <xf numFmtId="0" fontId="3" fillId="0" borderId="0" xfId="0" applyFont="1" applyAlignment="1">
      <alignment wrapText="1"/>
    </xf>
    <xf numFmtId="0" fontId="5" fillId="0" borderId="3" xfId="1" applyNumberFormat="1" applyFont="1" applyBorder="1" applyAlignment="1">
      <alignment horizontal="center"/>
    </xf>
    <xf numFmtId="43" fontId="5" fillId="0" borderId="3" xfId="1" applyFont="1" applyBorder="1" applyAlignment="1">
      <alignment horizontal="center"/>
    </xf>
    <xf numFmtId="0" fontId="3" fillId="0" borderId="4" xfId="0" applyFont="1" applyBorder="1" applyAlignment="1">
      <alignment horizontal="left"/>
    </xf>
    <xf numFmtId="0" fontId="3" fillId="0" borderId="6" xfId="0" applyFont="1" applyBorder="1"/>
    <xf numFmtId="43" fontId="3" fillId="0" borderId="3" xfId="1" applyFont="1" applyBorder="1"/>
    <xf numFmtId="0" fontId="3" fillId="0" borderId="5" xfId="0" applyFont="1" applyBorder="1" applyAlignment="1"/>
    <xf numFmtId="0" fontId="3" fillId="0" borderId="6" xfId="0" applyFont="1" applyBorder="1" applyAlignment="1"/>
    <xf numFmtId="43" fontId="3" fillId="0" borderId="7" xfId="1" applyFont="1" applyBorder="1"/>
    <xf numFmtId="43" fontId="3" fillId="0" borderId="8" xfId="1" applyFont="1" applyBorder="1"/>
    <xf numFmtId="0" fontId="3" fillId="0" borderId="4" xfId="0" applyFont="1" applyBorder="1"/>
    <xf numFmtId="0" fontId="5" fillId="0" borderId="5" xfId="0" applyFont="1" applyBorder="1"/>
    <xf numFmtId="43" fontId="5" fillId="0" borderId="9" xfId="1" applyFont="1" applyBorder="1"/>
    <xf numFmtId="0" fontId="16" fillId="3" borderId="0" xfId="0" applyFont="1" applyFill="1" applyAlignment="1">
      <alignment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14" fontId="15" fillId="3" borderId="11" xfId="0" applyNumberFormat="1"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16" xfId="0" applyFont="1" applyFill="1" applyBorder="1" applyAlignment="1">
      <alignment horizontal="center" vertical="center" wrapText="1"/>
    </xf>
    <xf numFmtId="43" fontId="15" fillId="3" borderId="12" xfId="1" applyFont="1" applyFill="1" applyBorder="1" applyAlignment="1">
      <alignment horizontal="center" vertical="center" wrapText="1"/>
    </xf>
    <xf numFmtId="14" fontId="15" fillId="3" borderId="16" xfId="0" applyNumberFormat="1" applyFont="1" applyFill="1" applyBorder="1" applyAlignment="1">
      <alignment horizontal="center" vertical="center" wrapText="1"/>
    </xf>
    <xf numFmtId="14" fontId="15" fillId="3" borderId="3" xfId="0" applyNumberFormat="1" applyFont="1" applyFill="1" applyBorder="1" applyAlignment="1">
      <alignment horizontal="center" vertical="center" wrapText="1"/>
    </xf>
    <xf numFmtId="0" fontId="15" fillId="3" borderId="3" xfId="0" applyFont="1" applyFill="1" applyBorder="1" applyAlignment="1">
      <alignment horizontal="left" vertical="center" wrapText="1"/>
    </xf>
    <xf numFmtId="0" fontId="15" fillId="3" borderId="3" xfId="0" applyFont="1" applyFill="1" applyBorder="1" applyAlignment="1">
      <alignment horizontal="center" vertical="center" wrapText="1"/>
    </xf>
    <xf numFmtId="43" fontId="15" fillId="3" borderId="3" xfId="1" applyFont="1" applyFill="1" applyBorder="1" applyAlignment="1">
      <alignment horizontal="center" vertical="center" wrapText="1"/>
    </xf>
    <xf numFmtId="43" fontId="15" fillId="3" borderId="3" xfId="1" applyFont="1" applyFill="1" applyBorder="1" applyAlignment="1">
      <alignment vertical="center" wrapText="1"/>
    </xf>
    <xf numFmtId="0" fontId="15" fillId="3" borderId="3" xfId="0" applyFont="1" applyFill="1" applyBorder="1" applyAlignment="1">
      <alignmen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43" fontId="16" fillId="3" borderId="3" xfId="1" applyFont="1" applyFill="1" applyBorder="1" applyAlignment="1">
      <alignment vertical="center" wrapText="1"/>
    </xf>
    <xf numFmtId="0" fontId="16" fillId="3" borderId="3" xfId="0" applyFont="1" applyFill="1" applyBorder="1" applyAlignment="1">
      <alignment horizontal="center" vertical="center" wrapText="1"/>
    </xf>
    <xf numFmtId="43" fontId="16" fillId="3" borderId="9" xfId="1" applyFont="1" applyFill="1" applyBorder="1" applyAlignment="1">
      <alignment vertical="center" wrapText="1"/>
    </xf>
    <xf numFmtId="43" fontId="3" fillId="0" borderId="0" xfId="0" applyNumberFormat="1" applyFont="1" applyAlignment="1">
      <alignment wrapText="1"/>
    </xf>
    <xf numFmtId="0" fontId="5" fillId="0" borderId="20" xfId="0" applyFont="1" applyBorder="1"/>
    <xf numFmtId="0" fontId="5" fillId="0" borderId="21" xfId="0" applyFont="1" applyBorder="1" applyAlignment="1">
      <alignment horizontal="center"/>
    </xf>
    <xf numFmtId="0" fontId="5" fillId="0" borderId="22" xfId="0" applyFont="1" applyBorder="1" applyAlignment="1">
      <alignment horizontal="center"/>
    </xf>
    <xf numFmtId="0" fontId="3" fillId="0" borderId="3" xfId="0" applyFont="1" applyBorder="1"/>
    <xf numFmtId="0" fontId="3" fillId="0" borderId="3" xfId="0" applyFont="1" applyBorder="1" applyAlignment="1">
      <alignment horizontal="center"/>
    </xf>
    <xf numFmtId="0" fontId="3" fillId="0" borderId="7" xfId="0" applyFont="1" applyBorder="1"/>
    <xf numFmtId="43" fontId="5" fillId="0" borderId="0" xfId="0" applyNumberFormat="1" applyFont="1"/>
    <xf numFmtId="43" fontId="0" fillId="0" borderId="0" xfId="0" applyNumberFormat="1"/>
    <xf numFmtId="0" fontId="17" fillId="0" borderId="0" xfId="0" applyFont="1"/>
    <xf numFmtId="0" fontId="2" fillId="0" borderId="0" xfId="0" applyFont="1"/>
    <xf numFmtId="43" fontId="2" fillId="0" borderId="0" xfId="1" applyFont="1"/>
    <xf numFmtId="43" fontId="17" fillId="0" borderId="0" xfId="1" applyFont="1"/>
    <xf numFmtId="43" fontId="19" fillId="0" borderId="0" xfId="1" applyFont="1"/>
    <xf numFmtId="43" fontId="17" fillId="0" borderId="0" xfId="0" applyNumberFormat="1" applyFont="1"/>
    <xf numFmtId="43" fontId="2" fillId="0" borderId="2" xfId="1" applyFont="1" applyBorder="1"/>
    <xf numFmtId="0" fontId="2" fillId="0" borderId="0" xfId="0" applyFont="1" applyAlignment="1"/>
    <xf numFmtId="0" fontId="18" fillId="0" borderId="0" xfId="0" applyFont="1" applyAlignment="1"/>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43" fontId="2" fillId="0" borderId="1" xfId="1"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17" fillId="0" borderId="1" xfId="0" applyFont="1" applyBorder="1" applyAlignment="1">
      <alignment horizontal="center"/>
    </xf>
    <xf numFmtId="0" fontId="20" fillId="0" borderId="0" xfId="0" applyFont="1" applyAlignment="1">
      <alignment horizontal="center"/>
    </xf>
    <xf numFmtId="43" fontId="2" fillId="0" borderId="0" xfId="1" applyFont="1" applyAlignment="1">
      <alignment horizontal="center"/>
    </xf>
    <xf numFmtId="0" fontId="5" fillId="0" borderId="23" xfId="0" applyFont="1" applyBorder="1" applyAlignment="1">
      <alignment horizontal="righ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16" fillId="4" borderId="11"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3" borderId="4" xfId="0" applyFont="1" applyFill="1" applyBorder="1" applyAlignment="1">
      <alignment horizontal="right" vertical="center" wrapText="1"/>
    </xf>
    <xf numFmtId="0" fontId="16" fillId="3" borderId="6" xfId="0" applyFont="1" applyFill="1" applyBorder="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1133475</xdr:colOff>
      <xdr:row>0</xdr:row>
      <xdr:rowOff>95250</xdr:rowOff>
    </xdr:from>
    <xdr:to>
      <xdr:col>2</xdr:col>
      <xdr:colOff>1795081</xdr:colOff>
      <xdr:row>3</xdr:row>
      <xdr:rowOff>123825</xdr:rowOff>
    </xdr:to>
    <xdr:pic>
      <xdr:nvPicPr>
        <xdr:cNvPr id="2" name="Imagen 2">
          <a:extLst>
            <a:ext uri="{FF2B5EF4-FFF2-40B4-BE49-F238E27FC236}">
              <a16:creationId xmlns:a16="http://schemas.microsoft.com/office/drawing/2014/main" id="{739E4A70-1EC6-4778-BBD1-ACF082E845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8850" y="95250"/>
          <a:ext cx="66160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733424</xdr:colOff>
      <xdr:row>0</xdr:row>
      <xdr:rowOff>38100</xdr:rowOff>
    </xdr:from>
    <xdr:to>
      <xdr:col>4</xdr:col>
      <xdr:colOff>723033</xdr:colOff>
      <xdr:row>3</xdr:row>
      <xdr:rowOff>142875</xdr:rowOff>
    </xdr:to>
    <xdr:pic>
      <xdr:nvPicPr>
        <xdr:cNvPr id="2" name="Imagen 2">
          <a:extLst>
            <a:ext uri="{FF2B5EF4-FFF2-40B4-BE49-F238E27FC236}">
              <a16:creationId xmlns:a16="http://schemas.microsoft.com/office/drawing/2014/main" id="{1D241AA2-F686-4D49-9DA8-568D3EFA7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4" y="38100"/>
          <a:ext cx="75160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cuela/Documents/DOCUMENTOS%20PR/CONTABILIDAD%20Y%20FINANZAS%20INM%202018/ESTADO%20DE%20INGRESOS%20Y%20GASTOS%20INM%2001-01%20AL%2031-12-2018%20CIER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1"/>
      <sheetName val="CONSOLIDADO 2"/>
      <sheetName val="ANALISIS"/>
      <sheetName val="CUENTA"/>
      <sheetName val="ENERO"/>
      <sheetName val="FEBRERO"/>
      <sheetName val="MARZO"/>
      <sheetName val="ABRIL"/>
      <sheetName val="MAYO"/>
      <sheetName val="JUNIO"/>
    </sheetNames>
    <sheetDataSet>
      <sheetData sheetId="0"/>
      <sheetData sheetId="1">
        <row r="13">
          <cell r="P13">
            <v>0</v>
          </cell>
        </row>
        <row r="15">
          <cell r="P15">
            <v>0</v>
          </cell>
        </row>
        <row r="16">
          <cell r="P16">
            <v>0</v>
          </cell>
        </row>
        <row r="18">
          <cell r="P18">
            <v>0</v>
          </cell>
        </row>
        <row r="37">
          <cell r="P37">
            <v>0</v>
          </cell>
        </row>
        <row r="42">
          <cell r="P42">
            <v>0</v>
          </cell>
        </row>
        <row r="45">
          <cell r="P45">
            <v>0</v>
          </cell>
        </row>
        <row r="47">
          <cell r="P47">
            <v>0</v>
          </cell>
        </row>
        <row r="54">
          <cell r="P54">
            <v>0</v>
          </cell>
        </row>
        <row r="60">
          <cell r="P60">
            <v>0</v>
          </cell>
        </row>
        <row r="65">
          <cell r="P65">
            <v>0</v>
          </cell>
        </row>
        <row r="67">
          <cell r="P67">
            <v>0</v>
          </cell>
        </row>
        <row r="68">
          <cell r="P68">
            <v>0</v>
          </cell>
        </row>
        <row r="73">
          <cell r="P73">
            <v>0</v>
          </cell>
        </row>
        <row r="75">
          <cell r="P75">
            <v>0</v>
          </cell>
        </row>
        <row r="87">
          <cell r="P87">
            <v>0</v>
          </cell>
        </row>
        <row r="88">
          <cell r="P88">
            <v>0</v>
          </cell>
        </row>
        <row r="89">
          <cell r="P89">
            <v>0</v>
          </cell>
        </row>
        <row r="90">
          <cell r="P90">
            <v>0</v>
          </cell>
        </row>
        <row r="92">
          <cell r="P92">
            <v>0</v>
          </cell>
        </row>
        <row r="93">
          <cell r="P93">
            <v>0</v>
          </cell>
        </row>
        <row r="94">
          <cell r="P94">
            <v>0</v>
          </cell>
        </row>
      </sheetData>
      <sheetData sheetId="2"/>
      <sheetData sheetId="3"/>
      <sheetData sheetId="4"/>
      <sheetData sheetId="5"/>
      <sheetData sheetId="6"/>
      <sheetData sheetId="7"/>
      <sheetData sheetId="8">
        <row r="113">
          <cell r="H113">
            <v>61525534.159999996</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416B-D109-4674-B617-7CD9EC399388}">
  <dimension ref="A5:F37"/>
  <sheetViews>
    <sheetView tabSelected="1" workbookViewId="0">
      <selection activeCell="F16" sqref="F16"/>
    </sheetView>
  </sheetViews>
  <sheetFormatPr baseColWidth="10" defaultRowHeight="14.25"/>
  <cols>
    <col min="1" max="1" width="11.42578125" style="2"/>
    <col min="2" max="2" width="5" style="2" customWidth="1"/>
    <col min="3" max="3" width="39.42578125" style="2" customWidth="1"/>
    <col min="4" max="4" width="20.28515625" style="11" customWidth="1"/>
    <col min="5" max="5" width="11.42578125" style="2"/>
    <col min="6" max="6" width="14.85546875" style="2" bestFit="1" customWidth="1"/>
    <col min="7" max="252" width="11.42578125" style="2"/>
    <col min="253" max="253" width="5" style="2" customWidth="1"/>
    <col min="254" max="254" width="12.7109375" style="2" customWidth="1"/>
    <col min="255" max="255" width="5.7109375" style="2" customWidth="1"/>
    <col min="256" max="259" width="7.42578125" style="2" customWidth="1"/>
    <col min="260" max="260" width="22.5703125" style="2" customWidth="1"/>
    <col min="261" max="261" width="11.42578125" style="2"/>
    <col min="262" max="262" width="14.85546875" style="2" bestFit="1" customWidth="1"/>
    <col min="263" max="508" width="11.42578125" style="2"/>
    <col min="509" max="509" width="5" style="2" customWidth="1"/>
    <col min="510" max="510" width="12.7109375" style="2" customWidth="1"/>
    <col min="511" max="511" width="5.7109375" style="2" customWidth="1"/>
    <col min="512" max="515" width="7.42578125" style="2" customWidth="1"/>
    <col min="516" max="516" width="22.5703125" style="2" customWidth="1"/>
    <col min="517" max="517" width="11.42578125" style="2"/>
    <col min="518" max="518" width="14.85546875" style="2" bestFit="1" customWidth="1"/>
    <col min="519" max="764" width="11.42578125" style="2"/>
    <col min="765" max="765" width="5" style="2" customWidth="1"/>
    <col min="766" max="766" width="12.7109375" style="2" customWidth="1"/>
    <col min="767" max="767" width="5.7109375" style="2" customWidth="1"/>
    <col min="768" max="771" width="7.42578125" style="2" customWidth="1"/>
    <col min="772" max="772" width="22.5703125" style="2" customWidth="1"/>
    <col min="773" max="773" width="11.42578125" style="2"/>
    <col min="774" max="774" width="14.85546875" style="2" bestFit="1" customWidth="1"/>
    <col min="775" max="1020" width="11.42578125" style="2"/>
    <col min="1021" max="1021" width="5" style="2" customWidth="1"/>
    <col min="1022" max="1022" width="12.7109375" style="2" customWidth="1"/>
    <col min="1023" max="1023" width="5.7109375" style="2" customWidth="1"/>
    <col min="1024" max="1027" width="7.42578125" style="2" customWidth="1"/>
    <col min="1028" max="1028" width="22.5703125" style="2" customWidth="1"/>
    <col min="1029" max="1029" width="11.42578125" style="2"/>
    <col min="1030" max="1030" width="14.85546875" style="2" bestFit="1" customWidth="1"/>
    <col min="1031" max="1276" width="11.42578125" style="2"/>
    <col min="1277" max="1277" width="5" style="2" customWidth="1"/>
    <col min="1278" max="1278" width="12.7109375" style="2" customWidth="1"/>
    <col min="1279" max="1279" width="5.7109375" style="2" customWidth="1"/>
    <col min="1280" max="1283" width="7.42578125" style="2" customWidth="1"/>
    <col min="1284" max="1284" width="22.5703125" style="2" customWidth="1"/>
    <col min="1285" max="1285" width="11.42578125" style="2"/>
    <col min="1286" max="1286" width="14.85546875" style="2" bestFit="1" customWidth="1"/>
    <col min="1287" max="1532" width="11.42578125" style="2"/>
    <col min="1533" max="1533" width="5" style="2" customWidth="1"/>
    <col min="1534" max="1534" width="12.7109375" style="2" customWidth="1"/>
    <col min="1535" max="1535" width="5.7109375" style="2" customWidth="1"/>
    <col min="1536" max="1539" width="7.42578125" style="2" customWidth="1"/>
    <col min="1540" max="1540" width="22.5703125" style="2" customWidth="1"/>
    <col min="1541" max="1541" width="11.42578125" style="2"/>
    <col min="1542" max="1542" width="14.85546875" style="2" bestFit="1" customWidth="1"/>
    <col min="1543" max="1788" width="11.42578125" style="2"/>
    <col min="1789" max="1789" width="5" style="2" customWidth="1"/>
    <col min="1790" max="1790" width="12.7109375" style="2" customWidth="1"/>
    <col min="1791" max="1791" width="5.7109375" style="2" customWidth="1"/>
    <col min="1792" max="1795" width="7.42578125" style="2" customWidth="1"/>
    <col min="1796" max="1796" width="22.5703125" style="2" customWidth="1"/>
    <col min="1797" max="1797" width="11.42578125" style="2"/>
    <col min="1798" max="1798" width="14.85546875" style="2" bestFit="1" customWidth="1"/>
    <col min="1799" max="2044" width="11.42578125" style="2"/>
    <col min="2045" max="2045" width="5" style="2" customWidth="1"/>
    <col min="2046" max="2046" width="12.7109375" style="2" customWidth="1"/>
    <col min="2047" max="2047" width="5.7109375" style="2" customWidth="1"/>
    <col min="2048" max="2051" width="7.42578125" style="2" customWidth="1"/>
    <col min="2052" max="2052" width="22.5703125" style="2" customWidth="1"/>
    <col min="2053" max="2053" width="11.42578125" style="2"/>
    <col min="2054" max="2054" width="14.85546875" style="2" bestFit="1" customWidth="1"/>
    <col min="2055" max="2300" width="11.42578125" style="2"/>
    <col min="2301" max="2301" width="5" style="2" customWidth="1"/>
    <col min="2302" max="2302" width="12.7109375" style="2" customWidth="1"/>
    <col min="2303" max="2303" width="5.7109375" style="2" customWidth="1"/>
    <col min="2304" max="2307" width="7.42578125" style="2" customWidth="1"/>
    <col min="2308" max="2308" width="22.5703125" style="2" customWidth="1"/>
    <col min="2309" max="2309" width="11.42578125" style="2"/>
    <col min="2310" max="2310" width="14.85546875" style="2" bestFit="1" customWidth="1"/>
    <col min="2311" max="2556" width="11.42578125" style="2"/>
    <col min="2557" max="2557" width="5" style="2" customWidth="1"/>
    <col min="2558" max="2558" width="12.7109375" style="2" customWidth="1"/>
    <col min="2559" max="2559" width="5.7109375" style="2" customWidth="1"/>
    <col min="2560" max="2563" width="7.42578125" style="2" customWidth="1"/>
    <col min="2564" max="2564" width="22.5703125" style="2" customWidth="1"/>
    <col min="2565" max="2565" width="11.42578125" style="2"/>
    <col min="2566" max="2566" width="14.85546875" style="2" bestFit="1" customWidth="1"/>
    <col min="2567" max="2812" width="11.42578125" style="2"/>
    <col min="2813" max="2813" width="5" style="2" customWidth="1"/>
    <col min="2814" max="2814" width="12.7109375" style="2" customWidth="1"/>
    <col min="2815" max="2815" width="5.7109375" style="2" customWidth="1"/>
    <col min="2816" max="2819" width="7.42578125" style="2" customWidth="1"/>
    <col min="2820" max="2820" width="22.5703125" style="2" customWidth="1"/>
    <col min="2821" max="2821" width="11.42578125" style="2"/>
    <col min="2822" max="2822" width="14.85546875" style="2" bestFit="1" customWidth="1"/>
    <col min="2823" max="3068" width="11.42578125" style="2"/>
    <col min="3069" max="3069" width="5" style="2" customWidth="1"/>
    <col min="3070" max="3070" width="12.7109375" style="2" customWidth="1"/>
    <col min="3071" max="3071" width="5.7109375" style="2" customWidth="1"/>
    <col min="3072" max="3075" width="7.42578125" style="2" customWidth="1"/>
    <col min="3076" max="3076" width="22.5703125" style="2" customWidth="1"/>
    <col min="3077" max="3077" width="11.42578125" style="2"/>
    <col min="3078" max="3078" width="14.85546875" style="2" bestFit="1" customWidth="1"/>
    <col min="3079" max="3324" width="11.42578125" style="2"/>
    <col min="3325" max="3325" width="5" style="2" customWidth="1"/>
    <col min="3326" max="3326" width="12.7109375" style="2" customWidth="1"/>
    <col min="3327" max="3327" width="5.7109375" style="2" customWidth="1"/>
    <col min="3328" max="3331" width="7.42578125" style="2" customWidth="1"/>
    <col min="3332" max="3332" width="22.5703125" style="2" customWidth="1"/>
    <col min="3333" max="3333" width="11.42578125" style="2"/>
    <col min="3334" max="3334" width="14.85546875" style="2" bestFit="1" customWidth="1"/>
    <col min="3335" max="3580" width="11.42578125" style="2"/>
    <col min="3581" max="3581" width="5" style="2" customWidth="1"/>
    <col min="3582" max="3582" width="12.7109375" style="2" customWidth="1"/>
    <col min="3583" max="3583" width="5.7109375" style="2" customWidth="1"/>
    <col min="3584" max="3587" width="7.42578125" style="2" customWidth="1"/>
    <col min="3588" max="3588" width="22.5703125" style="2" customWidth="1"/>
    <col min="3589" max="3589" width="11.42578125" style="2"/>
    <col min="3590" max="3590" width="14.85546875" style="2" bestFit="1" customWidth="1"/>
    <col min="3591" max="3836" width="11.42578125" style="2"/>
    <col min="3837" max="3837" width="5" style="2" customWidth="1"/>
    <col min="3838" max="3838" width="12.7109375" style="2" customWidth="1"/>
    <col min="3839" max="3839" width="5.7109375" style="2" customWidth="1"/>
    <col min="3840" max="3843" width="7.42578125" style="2" customWidth="1"/>
    <col min="3844" max="3844" width="22.5703125" style="2" customWidth="1"/>
    <col min="3845" max="3845" width="11.42578125" style="2"/>
    <col min="3846" max="3846" width="14.85546875" style="2" bestFit="1" customWidth="1"/>
    <col min="3847" max="4092" width="11.42578125" style="2"/>
    <col min="4093" max="4093" width="5" style="2" customWidth="1"/>
    <col min="4094" max="4094" width="12.7109375" style="2" customWidth="1"/>
    <col min="4095" max="4095" width="5.7109375" style="2" customWidth="1"/>
    <col min="4096" max="4099" width="7.42578125" style="2" customWidth="1"/>
    <col min="4100" max="4100" width="22.5703125" style="2" customWidth="1"/>
    <col min="4101" max="4101" width="11.42578125" style="2"/>
    <col min="4102" max="4102" width="14.85546875" style="2" bestFit="1" customWidth="1"/>
    <col min="4103" max="4348" width="11.42578125" style="2"/>
    <col min="4349" max="4349" width="5" style="2" customWidth="1"/>
    <col min="4350" max="4350" width="12.7109375" style="2" customWidth="1"/>
    <col min="4351" max="4351" width="5.7109375" style="2" customWidth="1"/>
    <col min="4352" max="4355" width="7.42578125" style="2" customWidth="1"/>
    <col min="4356" max="4356" width="22.5703125" style="2" customWidth="1"/>
    <col min="4357" max="4357" width="11.42578125" style="2"/>
    <col min="4358" max="4358" width="14.85546875" style="2" bestFit="1" customWidth="1"/>
    <col min="4359" max="4604" width="11.42578125" style="2"/>
    <col min="4605" max="4605" width="5" style="2" customWidth="1"/>
    <col min="4606" max="4606" width="12.7109375" style="2" customWidth="1"/>
    <col min="4607" max="4607" width="5.7109375" style="2" customWidth="1"/>
    <col min="4608" max="4611" width="7.42578125" style="2" customWidth="1"/>
    <col min="4612" max="4612" width="22.5703125" style="2" customWidth="1"/>
    <col min="4613" max="4613" width="11.42578125" style="2"/>
    <col min="4614" max="4614" width="14.85546875" style="2" bestFit="1" customWidth="1"/>
    <col min="4615" max="4860" width="11.42578125" style="2"/>
    <col min="4861" max="4861" width="5" style="2" customWidth="1"/>
    <col min="4862" max="4862" width="12.7109375" style="2" customWidth="1"/>
    <col min="4863" max="4863" width="5.7109375" style="2" customWidth="1"/>
    <col min="4864" max="4867" width="7.42578125" style="2" customWidth="1"/>
    <col min="4868" max="4868" width="22.5703125" style="2" customWidth="1"/>
    <col min="4869" max="4869" width="11.42578125" style="2"/>
    <col min="4870" max="4870" width="14.85546875" style="2" bestFit="1" customWidth="1"/>
    <col min="4871" max="5116" width="11.42578125" style="2"/>
    <col min="5117" max="5117" width="5" style="2" customWidth="1"/>
    <col min="5118" max="5118" width="12.7109375" style="2" customWidth="1"/>
    <col min="5119" max="5119" width="5.7109375" style="2" customWidth="1"/>
    <col min="5120" max="5123" width="7.42578125" style="2" customWidth="1"/>
    <col min="5124" max="5124" width="22.5703125" style="2" customWidth="1"/>
    <col min="5125" max="5125" width="11.42578125" style="2"/>
    <col min="5126" max="5126" width="14.85546875" style="2" bestFit="1" customWidth="1"/>
    <col min="5127" max="5372" width="11.42578125" style="2"/>
    <col min="5373" max="5373" width="5" style="2" customWidth="1"/>
    <col min="5374" max="5374" width="12.7109375" style="2" customWidth="1"/>
    <col min="5375" max="5375" width="5.7109375" style="2" customWidth="1"/>
    <col min="5376" max="5379" width="7.42578125" style="2" customWidth="1"/>
    <col min="5380" max="5380" width="22.5703125" style="2" customWidth="1"/>
    <col min="5381" max="5381" width="11.42578125" style="2"/>
    <col min="5382" max="5382" width="14.85546875" style="2" bestFit="1" customWidth="1"/>
    <col min="5383" max="5628" width="11.42578125" style="2"/>
    <col min="5629" max="5629" width="5" style="2" customWidth="1"/>
    <col min="5630" max="5630" width="12.7109375" style="2" customWidth="1"/>
    <col min="5631" max="5631" width="5.7109375" style="2" customWidth="1"/>
    <col min="5632" max="5635" width="7.42578125" style="2" customWidth="1"/>
    <col min="5636" max="5636" width="22.5703125" style="2" customWidth="1"/>
    <col min="5637" max="5637" width="11.42578125" style="2"/>
    <col min="5638" max="5638" width="14.85546875" style="2" bestFit="1" customWidth="1"/>
    <col min="5639" max="5884" width="11.42578125" style="2"/>
    <col min="5885" max="5885" width="5" style="2" customWidth="1"/>
    <col min="5886" max="5886" width="12.7109375" style="2" customWidth="1"/>
    <col min="5887" max="5887" width="5.7109375" style="2" customWidth="1"/>
    <col min="5888" max="5891" width="7.42578125" style="2" customWidth="1"/>
    <col min="5892" max="5892" width="22.5703125" style="2" customWidth="1"/>
    <col min="5893" max="5893" width="11.42578125" style="2"/>
    <col min="5894" max="5894" width="14.85546875" style="2" bestFit="1" customWidth="1"/>
    <col min="5895" max="6140" width="11.42578125" style="2"/>
    <col min="6141" max="6141" width="5" style="2" customWidth="1"/>
    <col min="6142" max="6142" width="12.7109375" style="2" customWidth="1"/>
    <col min="6143" max="6143" width="5.7109375" style="2" customWidth="1"/>
    <col min="6144" max="6147" width="7.42578125" style="2" customWidth="1"/>
    <col min="6148" max="6148" width="22.5703125" style="2" customWidth="1"/>
    <col min="6149" max="6149" width="11.42578125" style="2"/>
    <col min="6150" max="6150" width="14.85546875" style="2" bestFit="1" customWidth="1"/>
    <col min="6151" max="6396" width="11.42578125" style="2"/>
    <col min="6397" max="6397" width="5" style="2" customWidth="1"/>
    <col min="6398" max="6398" width="12.7109375" style="2" customWidth="1"/>
    <col min="6399" max="6399" width="5.7109375" style="2" customWidth="1"/>
    <col min="6400" max="6403" width="7.42578125" style="2" customWidth="1"/>
    <col min="6404" max="6404" width="22.5703125" style="2" customWidth="1"/>
    <col min="6405" max="6405" width="11.42578125" style="2"/>
    <col min="6406" max="6406" width="14.85546875" style="2" bestFit="1" customWidth="1"/>
    <col min="6407" max="6652" width="11.42578125" style="2"/>
    <col min="6653" max="6653" width="5" style="2" customWidth="1"/>
    <col min="6654" max="6654" width="12.7109375" style="2" customWidth="1"/>
    <col min="6655" max="6655" width="5.7109375" style="2" customWidth="1"/>
    <col min="6656" max="6659" width="7.42578125" style="2" customWidth="1"/>
    <col min="6660" max="6660" width="22.5703125" style="2" customWidth="1"/>
    <col min="6661" max="6661" width="11.42578125" style="2"/>
    <col min="6662" max="6662" width="14.85546875" style="2" bestFit="1" customWidth="1"/>
    <col min="6663" max="6908" width="11.42578125" style="2"/>
    <col min="6909" max="6909" width="5" style="2" customWidth="1"/>
    <col min="6910" max="6910" width="12.7109375" style="2" customWidth="1"/>
    <col min="6911" max="6911" width="5.7109375" style="2" customWidth="1"/>
    <col min="6912" max="6915" width="7.42578125" style="2" customWidth="1"/>
    <col min="6916" max="6916" width="22.5703125" style="2" customWidth="1"/>
    <col min="6917" max="6917" width="11.42578125" style="2"/>
    <col min="6918" max="6918" width="14.85546875" style="2" bestFit="1" customWidth="1"/>
    <col min="6919" max="7164" width="11.42578125" style="2"/>
    <col min="7165" max="7165" width="5" style="2" customWidth="1"/>
    <col min="7166" max="7166" width="12.7109375" style="2" customWidth="1"/>
    <col min="7167" max="7167" width="5.7109375" style="2" customWidth="1"/>
    <col min="7168" max="7171" width="7.42578125" style="2" customWidth="1"/>
    <col min="7172" max="7172" width="22.5703125" style="2" customWidth="1"/>
    <col min="7173" max="7173" width="11.42578125" style="2"/>
    <col min="7174" max="7174" width="14.85546875" style="2" bestFit="1" customWidth="1"/>
    <col min="7175" max="7420" width="11.42578125" style="2"/>
    <col min="7421" max="7421" width="5" style="2" customWidth="1"/>
    <col min="7422" max="7422" width="12.7109375" style="2" customWidth="1"/>
    <col min="7423" max="7423" width="5.7109375" style="2" customWidth="1"/>
    <col min="7424" max="7427" width="7.42578125" style="2" customWidth="1"/>
    <col min="7428" max="7428" width="22.5703125" style="2" customWidth="1"/>
    <col min="7429" max="7429" width="11.42578125" style="2"/>
    <col min="7430" max="7430" width="14.85546875" style="2" bestFit="1" customWidth="1"/>
    <col min="7431" max="7676" width="11.42578125" style="2"/>
    <col min="7677" max="7677" width="5" style="2" customWidth="1"/>
    <col min="7678" max="7678" width="12.7109375" style="2" customWidth="1"/>
    <col min="7679" max="7679" width="5.7109375" style="2" customWidth="1"/>
    <col min="7680" max="7683" width="7.42578125" style="2" customWidth="1"/>
    <col min="7684" max="7684" width="22.5703125" style="2" customWidth="1"/>
    <col min="7685" max="7685" width="11.42578125" style="2"/>
    <col min="7686" max="7686" width="14.85546875" style="2" bestFit="1" customWidth="1"/>
    <col min="7687" max="7932" width="11.42578125" style="2"/>
    <col min="7933" max="7933" width="5" style="2" customWidth="1"/>
    <col min="7934" max="7934" width="12.7109375" style="2" customWidth="1"/>
    <col min="7935" max="7935" width="5.7109375" style="2" customWidth="1"/>
    <col min="7936" max="7939" width="7.42578125" style="2" customWidth="1"/>
    <col min="7940" max="7940" width="22.5703125" style="2" customWidth="1"/>
    <col min="7941" max="7941" width="11.42578125" style="2"/>
    <col min="7942" max="7942" width="14.85546875" style="2" bestFit="1" customWidth="1"/>
    <col min="7943" max="8188" width="11.42578125" style="2"/>
    <col min="8189" max="8189" width="5" style="2" customWidth="1"/>
    <col min="8190" max="8190" width="12.7109375" style="2" customWidth="1"/>
    <col min="8191" max="8191" width="5.7109375" style="2" customWidth="1"/>
    <col min="8192" max="8195" width="7.42578125" style="2" customWidth="1"/>
    <col min="8196" max="8196" width="22.5703125" style="2" customWidth="1"/>
    <col min="8197" max="8197" width="11.42578125" style="2"/>
    <col min="8198" max="8198" width="14.85546875" style="2" bestFit="1" customWidth="1"/>
    <col min="8199" max="8444" width="11.42578125" style="2"/>
    <col min="8445" max="8445" width="5" style="2" customWidth="1"/>
    <col min="8446" max="8446" width="12.7109375" style="2" customWidth="1"/>
    <col min="8447" max="8447" width="5.7109375" style="2" customWidth="1"/>
    <col min="8448" max="8451" width="7.42578125" style="2" customWidth="1"/>
    <col min="8452" max="8452" width="22.5703125" style="2" customWidth="1"/>
    <col min="8453" max="8453" width="11.42578125" style="2"/>
    <col min="8454" max="8454" width="14.85546875" style="2" bestFit="1" customWidth="1"/>
    <col min="8455" max="8700" width="11.42578125" style="2"/>
    <col min="8701" max="8701" width="5" style="2" customWidth="1"/>
    <col min="8702" max="8702" width="12.7109375" style="2" customWidth="1"/>
    <col min="8703" max="8703" width="5.7109375" style="2" customWidth="1"/>
    <col min="8704" max="8707" width="7.42578125" style="2" customWidth="1"/>
    <col min="8708" max="8708" width="22.5703125" style="2" customWidth="1"/>
    <col min="8709" max="8709" width="11.42578125" style="2"/>
    <col min="8710" max="8710" width="14.85546875" style="2" bestFit="1" customWidth="1"/>
    <col min="8711" max="8956" width="11.42578125" style="2"/>
    <col min="8957" max="8957" width="5" style="2" customWidth="1"/>
    <col min="8958" max="8958" width="12.7109375" style="2" customWidth="1"/>
    <col min="8959" max="8959" width="5.7109375" style="2" customWidth="1"/>
    <col min="8960" max="8963" width="7.42578125" style="2" customWidth="1"/>
    <col min="8964" max="8964" width="22.5703125" style="2" customWidth="1"/>
    <col min="8965" max="8965" width="11.42578125" style="2"/>
    <col min="8966" max="8966" width="14.85546875" style="2" bestFit="1" customWidth="1"/>
    <col min="8967" max="9212" width="11.42578125" style="2"/>
    <col min="9213" max="9213" width="5" style="2" customWidth="1"/>
    <col min="9214" max="9214" width="12.7109375" style="2" customWidth="1"/>
    <col min="9215" max="9215" width="5.7109375" style="2" customWidth="1"/>
    <col min="9216" max="9219" width="7.42578125" style="2" customWidth="1"/>
    <col min="9220" max="9220" width="22.5703125" style="2" customWidth="1"/>
    <col min="9221" max="9221" width="11.42578125" style="2"/>
    <col min="9222" max="9222" width="14.85546875" style="2" bestFit="1" customWidth="1"/>
    <col min="9223" max="9468" width="11.42578125" style="2"/>
    <col min="9469" max="9469" width="5" style="2" customWidth="1"/>
    <col min="9470" max="9470" width="12.7109375" style="2" customWidth="1"/>
    <col min="9471" max="9471" width="5.7109375" style="2" customWidth="1"/>
    <col min="9472" max="9475" width="7.42578125" style="2" customWidth="1"/>
    <col min="9476" max="9476" width="22.5703125" style="2" customWidth="1"/>
    <col min="9477" max="9477" width="11.42578125" style="2"/>
    <col min="9478" max="9478" width="14.85546875" style="2" bestFit="1" customWidth="1"/>
    <col min="9479" max="9724" width="11.42578125" style="2"/>
    <col min="9725" max="9725" width="5" style="2" customWidth="1"/>
    <col min="9726" max="9726" width="12.7109375" style="2" customWidth="1"/>
    <col min="9727" max="9727" width="5.7109375" style="2" customWidth="1"/>
    <col min="9728" max="9731" width="7.42578125" style="2" customWidth="1"/>
    <col min="9732" max="9732" width="22.5703125" style="2" customWidth="1"/>
    <col min="9733" max="9733" width="11.42578125" style="2"/>
    <col min="9734" max="9734" width="14.85546875" style="2" bestFit="1" customWidth="1"/>
    <col min="9735" max="9980" width="11.42578125" style="2"/>
    <col min="9981" max="9981" width="5" style="2" customWidth="1"/>
    <col min="9982" max="9982" width="12.7109375" style="2" customWidth="1"/>
    <col min="9983" max="9983" width="5.7109375" style="2" customWidth="1"/>
    <col min="9984" max="9987" width="7.42578125" style="2" customWidth="1"/>
    <col min="9988" max="9988" width="22.5703125" style="2" customWidth="1"/>
    <col min="9989" max="9989" width="11.42578125" style="2"/>
    <col min="9990" max="9990" width="14.85546875" style="2" bestFit="1" customWidth="1"/>
    <col min="9991" max="10236" width="11.42578125" style="2"/>
    <col min="10237" max="10237" width="5" style="2" customWidth="1"/>
    <col min="10238" max="10238" width="12.7109375" style="2" customWidth="1"/>
    <col min="10239" max="10239" width="5.7109375" style="2" customWidth="1"/>
    <col min="10240" max="10243" width="7.42578125" style="2" customWidth="1"/>
    <col min="10244" max="10244" width="22.5703125" style="2" customWidth="1"/>
    <col min="10245" max="10245" width="11.42578125" style="2"/>
    <col min="10246" max="10246" width="14.85546875" style="2" bestFit="1" customWidth="1"/>
    <col min="10247" max="10492" width="11.42578125" style="2"/>
    <col min="10493" max="10493" width="5" style="2" customWidth="1"/>
    <col min="10494" max="10494" width="12.7109375" style="2" customWidth="1"/>
    <col min="10495" max="10495" width="5.7109375" style="2" customWidth="1"/>
    <col min="10496" max="10499" width="7.42578125" style="2" customWidth="1"/>
    <col min="10500" max="10500" width="22.5703125" style="2" customWidth="1"/>
    <col min="10501" max="10501" width="11.42578125" style="2"/>
    <col min="10502" max="10502" width="14.85546875" style="2" bestFit="1" customWidth="1"/>
    <col min="10503" max="10748" width="11.42578125" style="2"/>
    <col min="10749" max="10749" width="5" style="2" customWidth="1"/>
    <col min="10750" max="10750" width="12.7109375" style="2" customWidth="1"/>
    <col min="10751" max="10751" width="5.7109375" style="2" customWidth="1"/>
    <col min="10752" max="10755" width="7.42578125" style="2" customWidth="1"/>
    <col min="10756" max="10756" width="22.5703125" style="2" customWidth="1"/>
    <col min="10757" max="10757" width="11.42578125" style="2"/>
    <col min="10758" max="10758" width="14.85546875" style="2" bestFit="1" customWidth="1"/>
    <col min="10759" max="11004" width="11.42578125" style="2"/>
    <col min="11005" max="11005" width="5" style="2" customWidth="1"/>
    <col min="11006" max="11006" width="12.7109375" style="2" customWidth="1"/>
    <col min="11007" max="11007" width="5.7109375" style="2" customWidth="1"/>
    <col min="11008" max="11011" width="7.42578125" style="2" customWidth="1"/>
    <col min="11012" max="11012" width="22.5703125" style="2" customWidth="1"/>
    <col min="11013" max="11013" width="11.42578125" style="2"/>
    <col min="11014" max="11014" width="14.85546875" style="2" bestFit="1" customWidth="1"/>
    <col min="11015" max="11260" width="11.42578125" style="2"/>
    <col min="11261" max="11261" width="5" style="2" customWidth="1"/>
    <col min="11262" max="11262" width="12.7109375" style="2" customWidth="1"/>
    <col min="11263" max="11263" width="5.7109375" style="2" customWidth="1"/>
    <col min="11264" max="11267" width="7.42578125" style="2" customWidth="1"/>
    <col min="11268" max="11268" width="22.5703125" style="2" customWidth="1"/>
    <col min="11269" max="11269" width="11.42578125" style="2"/>
    <col min="11270" max="11270" width="14.85546875" style="2" bestFit="1" customWidth="1"/>
    <col min="11271" max="11516" width="11.42578125" style="2"/>
    <col min="11517" max="11517" width="5" style="2" customWidth="1"/>
    <col min="11518" max="11518" width="12.7109375" style="2" customWidth="1"/>
    <col min="11519" max="11519" width="5.7109375" style="2" customWidth="1"/>
    <col min="11520" max="11523" width="7.42578125" style="2" customWidth="1"/>
    <col min="11524" max="11524" width="22.5703125" style="2" customWidth="1"/>
    <col min="11525" max="11525" width="11.42578125" style="2"/>
    <col min="11526" max="11526" width="14.85546875" style="2" bestFit="1" customWidth="1"/>
    <col min="11527" max="11772" width="11.42578125" style="2"/>
    <col min="11773" max="11773" width="5" style="2" customWidth="1"/>
    <col min="11774" max="11774" width="12.7109375" style="2" customWidth="1"/>
    <col min="11775" max="11775" width="5.7109375" style="2" customWidth="1"/>
    <col min="11776" max="11779" width="7.42578125" style="2" customWidth="1"/>
    <col min="11780" max="11780" width="22.5703125" style="2" customWidth="1"/>
    <col min="11781" max="11781" width="11.42578125" style="2"/>
    <col min="11782" max="11782" width="14.85546875" style="2" bestFit="1" customWidth="1"/>
    <col min="11783" max="12028" width="11.42578125" style="2"/>
    <col min="12029" max="12029" width="5" style="2" customWidth="1"/>
    <col min="12030" max="12030" width="12.7109375" style="2" customWidth="1"/>
    <col min="12031" max="12031" width="5.7109375" style="2" customWidth="1"/>
    <col min="12032" max="12035" width="7.42578125" style="2" customWidth="1"/>
    <col min="12036" max="12036" width="22.5703125" style="2" customWidth="1"/>
    <col min="12037" max="12037" width="11.42578125" style="2"/>
    <col min="12038" max="12038" width="14.85546875" style="2" bestFit="1" customWidth="1"/>
    <col min="12039" max="12284" width="11.42578125" style="2"/>
    <col min="12285" max="12285" width="5" style="2" customWidth="1"/>
    <col min="12286" max="12286" width="12.7109375" style="2" customWidth="1"/>
    <col min="12287" max="12287" width="5.7109375" style="2" customWidth="1"/>
    <col min="12288" max="12291" width="7.42578125" style="2" customWidth="1"/>
    <col min="12292" max="12292" width="22.5703125" style="2" customWidth="1"/>
    <col min="12293" max="12293" width="11.42578125" style="2"/>
    <col min="12294" max="12294" width="14.85546875" style="2" bestFit="1" customWidth="1"/>
    <col min="12295" max="12540" width="11.42578125" style="2"/>
    <col min="12541" max="12541" width="5" style="2" customWidth="1"/>
    <col min="12542" max="12542" width="12.7109375" style="2" customWidth="1"/>
    <col min="12543" max="12543" width="5.7109375" style="2" customWidth="1"/>
    <col min="12544" max="12547" width="7.42578125" style="2" customWidth="1"/>
    <col min="12548" max="12548" width="22.5703125" style="2" customWidth="1"/>
    <col min="12549" max="12549" width="11.42578125" style="2"/>
    <col min="12550" max="12550" width="14.85546875" style="2" bestFit="1" customWidth="1"/>
    <col min="12551" max="12796" width="11.42578125" style="2"/>
    <col min="12797" max="12797" width="5" style="2" customWidth="1"/>
    <col min="12798" max="12798" width="12.7109375" style="2" customWidth="1"/>
    <col min="12799" max="12799" width="5.7109375" style="2" customWidth="1"/>
    <col min="12800" max="12803" width="7.42578125" style="2" customWidth="1"/>
    <col min="12804" max="12804" width="22.5703125" style="2" customWidth="1"/>
    <col min="12805" max="12805" width="11.42578125" style="2"/>
    <col min="12806" max="12806" width="14.85546875" style="2" bestFit="1" customWidth="1"/>
    <col min="12807" max="13052" width="11.42578125" style="2"/>
    <col min="13053" max="13053" width="5" style="2" customWidth="1"/>
    <col min="13054" max="13054" width="12.7109375" style="2" customWidth="1"/>
    <col min="13055" max="13055" width="5.7109375" style="2" customWidth="1"/>
    <col min="13056" max="13059" width="7.42578125" style="2" customWidth="1"/>
    <col min="13060" max="13060" width="22.5703125" style="2" customWidth="1"/>
    <col min="13061" max="13061" width="11.42578125" style="2"/>
    <col min="13062" max="13062" width="14.85546875" style="2" bestFit="1" customWidth="1"/>
    <col min="13063" max="13308" width="11.42578125" style="2"/>
    <col min="13309" max="13309" width="5" style="2" customWidth="1"/>
    <col min="13310" max="13310" width="12.7109375" style="2" customWidth="1"/>
    <col min="13311" max="13311" width="5.7109375" style="2" customWidth="1"/>
    <col min="13312" max="13315" width="7.42578125" style="2" customWidth="1"/>
    <col min="13316" max="13316" width="22.5703125" style="2" customWidth="1"/>
    <col min="13317" max="13317" width="11.42578125" style="2"/>
    <col min="13318" max="13318" width="14.85546875" style="2" bestFit="1" customWidth="1"/>
    <col min="13319" max="13564" width="11.42578125" style="2"/>
    <col min="13565" max="13565" width="5" style="2" customWidth="1"/>
    <col min="13566" max="13566" width="12.7109375" style="2" customWidth="1"/>
    <col min="13567" max="13567" width="5.7109375" style="2" customWidth="1"/>
    <col min="13568" max="13571" width="7.42578125" style="2" customWidth="1"/>
    <col min="13572" max="13572" width="22.5703125" style="2" customWidth="1"/>
    <col min="13573" max="13573" width="11.42578125" style="2"/>
    <col min="13574" max="13574" width="14.85546875" style="2" bestFit="1" customWidth="1"/>
    <col min="13575" max="13820" width="11.42578125" style="2"/>
    <col min="13821" max="13821" width="5" style="2" customWidth="1"/>
    <col min="13822" max="13822" width="12.7109375" style="2" customWidth="1"/>
    <col min="13823" max="13823" width="5.7109375" style="2" customWidth="1"/>
    <col min="13824" max="13827" width="7.42578125" style="2" customWidth="1"/>
    <col min="13828" max="13828" width="22.5703125" style="2" customWidth="1"/>
    <col min="13829" max="13829" width="11.42578125" style="2"/>
    <col min="13830" max="13830" width="14.85546875" style="2" bestFit="1" customWidth="1"/>
    <col min="13831" max="14076" width="11.42578125" style="2"/>
    <col min="14077" max="14077" width="5" style="2" customWidth="1"/>
    <col min="14078" max="14078" width="12.7109375" style="2" customWidth="1"/>
    <col min="14079" max="14079" width="5.7109375" style="2" customWidth="1"/>
    <col min="14080" max="14083" width="7.42578125" style="2" customWidth="1"/>
    <col min="14084" max="14084" width="22.5703125" style="2" customWidth="1"/>
    <col min="14085" max="14085" width="11.42578125" style="2"/>
    <col min="14086" max="14086" width="14.85546875" style="2" bestFit="1" customWidth="1"/>
    <col min="14087" max="14332" width="11.42578125" style="2"/>
    <col min="14333" max="14333" width="5" style="2" customWidth="1"/>
    <col min="14334" max="14334" width="12.7109375" style="2" customWidth="1"/>
    <col min="14335" max="14335" width="5.7109375" style="2" customWidth="1"/>
    <col min="14336" max="14339" width="7.42578125" style="2" customWidth="1"/>
    <col min="14340" max="14340" width="22.5703125" style="2" customWidth="1"/>
    <col min="14341" max="14341" width="11.42578125" style="2"/>
    <col min="14342" max="14342" width="14.85546875" style="2" bestFit="1" customWidth="1"/>
    <col min="14343" max="14588" width="11.42578125" style="2"/>
    <col min="14589" max="14589" width="5" style="2" customWidth="1"/>
    <col min="14590" max="14590" width="12.7109375" style="2" customWidth="1"/>
    <col min="14591" max="14591" width="5.7109375" style="2" customWidth="1"/>
    <col min="14592" max="14595" width="7.42578125" style="2" customWidth="1"/>
    <col min="14596" max="14596" width="22.5703125" style="2" customWidth="1"/>
    <col min="14597" max="14597" width="11.42578125" style="2"/>
    <col min="14598" max="14598" width="14.85546875" style="2" bestFit="1" customWidth="1"/>
    <col min="14599" max="14844" width="11.42578125" style="2"/>
    <col min="14845" max="14845" width="5" style="2" customWidth="1"/>
    <col min="14846" max="14846" width="12.7109375" style="2" customWidth="1"/>
    <col min="14847" max="14847" width="5.7109375" style="2" customWidth="1"/>
    <col min="14848" max="14851" width="7.42578125" style="2" customWidth="1"/>
    <col min="14852" max="14852" width="22.5703125" style="2" customWidth="1"/>
    <col min="14853" max="14853" width="11.42578125" style="2"/>
    <col min="14854" max="14854" width="14.85546875" style="2" bestFit="1" customWidth="1"/>
    <col min="14855" max="15100" width="11.42578125" style="2"/>
    <col min="15101" max="15101" width="5" style="2" customWidth="1"/>
    <col min="15102" max="15102" width="12.7109375" style="2" customWidth="1"/>
    <col min="15103" max="15103" width="5.7109375" style="2" customWidth="1"/>
    <col min="15104" max="15107" width="7.42578125" style="2" customWidth="1"/>
    <col min="15108" max="15108" width="22.5703125" style="2" customWidth="1"/>
    <col min="15109" max="15109" width="11.42578125" style="2"/>
    <col min="15110" max="15110" width="14.85546875" style="2" bestFit="1" customWidth="1"/>
    <col min="15111" max="15356" width="11.42578125" style="2"/>
    <col min="15357" max="15357" width="5" style="2" customWidth="1"/>
    <col min="15358" max="15358" width="12.7109375" style="2" customWidth="1"/>
    <col min="15359" max="15359" width="5.7109375" style="2" customWidth="1"/>
    <col min="15360" max="15363" width="7.42578125" style="2" customWidth="1"/>
    <col min="15364" max="15364" width="22.5703125" style="2" customWidth="1"/>
    <col min="15365" max="15365" width="11.42578125" style="2"/>
    <col min="15366" max="15366" width="14.85546875" style="2" bestFit="1" customWidth="1"/>
    <col min="15367" max="15612" width="11.42578125" style="2"/>
    <col min="15613" max="15613" width="5" style="2" customWidth="1"/>
    <col min="15614" max="15614" width="12.7109375" style="2" customWidth="1"/>
    <col min="15615" max="15615" width="5.7109375" style="2" customWidth="1"/>
    <col min="15616" max="15619" width="7.42578125" style="2" customWidth="1"/>
    <col min="15620" max="15620" width="22.5703125" style="2" customWidth="1"/>
    <col min="15621" max="15621" width="11.42578125" style="2"/>
    <col min="15622" max="15622" width="14.85546875" style="2" bestFit="1" customWidth="1"/>
    <col min="15623" max="15868" width="11.42578125" style="2"/>
    <col min="15869" max="15869" width="5" style="2" customWidth="1"/>
    <col min="15870" max="15870" width="12.7109375" style="2" customWidth="1"/>
    <col min="15871" max="15871" width="5.7109375" style="2" customWidth="1"/>
    <col min="15872" max="15875" width="7.42578125" style="2" customWidth="1"/>
    <col min="15876" max="15876" width="22.5703125" style="2" customWidth="1"/>
    <col min="15877" max="15877" width="11.42578125" style="2"/>
    <col min="15878" max="15878" width="14.85546875" style="2" bestFit="1" customWidth="1"/>
    <col min="15879" max="16124" width="11.42578125" style="2"/>
    <col min="16125" max="16125" width="5" style="2" customWidth="1"/>
    <col min="16126" max="16126" width="12.7109375" style="2" customWidth="1"/>
    <col min="16127" max="16127" width="5.7109375" style="2" customWidth="1"/>
    <col min="16128" max="16131" width="7.42578125" style="2" customWidth="1"/>
    <col min="16132" max="16132" width="22.5703125" style="2" customWidth="1"/>
    <col min="16133" max="16133" width="11.42578125" style="2"/>
    <col min="16134" max="16134" width="14.85546875" style="2" bestFit="1" customWidth="1"/>
    <col min="16135" max="16384" width="11.42578125" style="2"/>
  </cols>
  <sheetData>
    <row r="5" spans="1:6">
      <c r="A5" s="93" t="s">
        <v>0</v>
      </c>
      <c r="B5" s="93"/>
      <c r="C5" s="93"/>
      <c r="D5" s="93"/>
      <c r="E5" s="1"/>
      <c r="F5" s="1"/>
    </row>
    <row r="6" spans="1:6">
      <c r="A6" s="93" t="s">
        <v>1</v>
      </c>
      <c r="B6" s="93"/>
      <c r="C6" s="93"/>
      <c r="D6" s="93"/>
      <c r="E6" s="1"/>
      <c r="F6" s="1"/>
    </row>
    <row r="7" spans="1:6">
      <c r="A7" s="93" t="s">
        <v>2</v>
      </c>
      <c r="B7" s="93"/>
      <c r="C7" s="93"/>
      <c r="D7" s="93"/>
      <c r="E7" s="1"/>
      <c r="F7" s="1"/>
    </row>
    <row r="8" spans="1:6">
      <c r="A8" s="93" t="s">
        <v>3</v>
      </c>
      <c r="B8" s="93"/>
      <c r="C8" s="93"/>
      <c r="D8" s="93"/>
      <c r="E8" s="1"/>
      <c r="F8" s="1"/>
    </row>
    <row r="9" spans="1:6">
      <c r="A9" s="92" t="s">
        <v>24</v>
      </c>
      <c r="B9" s="92"/>
      <c r="C9" s="92"/>
      <c r="D9" s="92"/>
      <c r="E9" s="3"/>
      <c r="F9" s="3"/>
    </row>
    <row r="10" spans="1:6">
      <c r="A10" s="93" t="s">
        <v>4</v>
      </c>
      <c r="B10" s="93"/>
      <c r="C10" s="93"/>
      <c r="D10" s="93"/>
      <c r="E10" s="1"/>
      <c r="F10" s="1"/>
    </row>
    <row r="12" spans="1:6" ht="15">
      <c r="A12" s="4" t="s">
        <v>5</v>
      </c>
      <c r="D12" s="10">
        <v>2018</v>
      </c>
    </row>
    <row r="13" spans="1:6" ht="19.5" customHeight="1">
      <c r="A13" s="5" t="s">
        <v>6</v>
      </c>
      <c r="B13" s="6"/>
      <c r="C13" s="6"/>
    </row>
    <row r="14" spans="1:6">
      <c r="A14" s="2" t="s">
        <v>7</v>
      </c>
      <c r="D14" s="11">
        <f>+'NOTA 1'!D9</f>
        <v>222955.91</v>
      </c>
    </row>
    <row r="15" spans="1:6" ht="16.5">
      <c r="A15" s="2" t="s">
        <v>8</v>
      </c>
      <c r="D15" s="12">
        <f>+'NOTA 2'!G91</f>
        <v>354870.2900000001</v>
      </c>
    </row>
    <row r="16" spans="1:6" ht="15">
      <c r="A16" s="7" t="s">
        <v>9</v>
      </c>
      <c r="D16" s="13">
        <f>+D15+D14</f>
        <v>577826.20000000007</v>
      </c>
    </row>
    <row r="18" spans="1:6" ht="15">
      <c r="A18" s="5" t="s">
        <v>10</v>
      </c>
      <c r="B18" s="6"/>
      <c r="C18" s="6"/>
    </row>
    <row r="19" spans="1:6" ht="17.25" customHeight="1">
      <c r="A19" s="2" t="s">
        <v>11</v>
      </c>
      <c r="D19" s="11">
        <f>+'NOTA 3'!H17</f>
        <v>12553320.779999999</v>
      </c>
    </row>
    <row r="20" spans="1:6" ht="16.5">
      <c r="A20" s="2" t="s">
        <v>12</v>
      </c>
      <c r="D20" s="12">
        <f>+'NOTA 4'!B31</f>
        <v>133802.64000000007</v>
      </c>
    </row>
    <row r="21" spans="1:6" ht="15">
      <c r="A21" s="7" t="s">
        <v>13</v>
      </c>
      <c r="D21" s="13">
        <f>+D20+D19</f>
        <v>12687123.42</v>
      </c>
    </row>
    <row r="23" spans="1:6" ht="15.75" thickBot="1">
      <c r="A23" s="7" t="s">
        <v>14</v>
      </c>
      <c r="D23" s="14">
        <f>+D21+D16</f>
        <v>13264949.619999999</v>
      </c>
    </row>
    <row r="24" spans="1:6" ht="15" thickTop="1"/>
    <row r="25" spans="1:6" ht="15">
      <c r="A25" s="7" t="s">
        <v>15</v>
      </c>
    </row>
    <row r="26" spans="1:6" ht="20.25" customHeight="1">
      <c r="A26" s="5" t="s">
        <v>16</v>
      </c>
      <c r="B26" s="6"/>
      <c r="C26" s="6"/>
    </row>
    <row r="27" spans="1:6" ht="16.5">
      <c r="A27" s="2" t="s">
        <v>17</v>
      </c>
      <c r="D27" s="12">
        <f>+'NOTA 5'!F29</f>
        <v>3483515.9499999997</v>
      </c>
    </row>
    <row r="28" spans="1:6" ht="23.25" customHeight="1" thickBot="1">
      <c r="A28" s="8" t="s">
        <v>18</v>
      </c>
      <c r="D28" s="14">
        <f>+D27</f>
        <v>3483515.9499999997</v>
      </c>
      <c r="F28" s="9"/>
    </row>
    <row r="29" spans="1:6" ht="15" thickTop="1"/>
    <row r="30" spans="1:6" ht="15">
      <c r="A30" s="8" t="s">
        <v>19</v>
      </c>
    </row>
    <row r="31" spans="1:6">
      <c r="A31" s="2" t="s">
        <v>20</v>
      </c>
      <c r="D31" s="15">
        <f>+D23-D28</f>
        <v>9781433.6699999999</v>
      </c>
    </row>
    <row r="32" spans="1:6" ht="32.25" customHeight="1" thickBot="1">
      <c r="A32" s="8" t="s">
        <v>21</v>
      </c>
      <c r="D32" s="14">
        <f>+D28+D31</f>
        <v>13264949.619999999</v>
      </c>
    </row>
    <row r="33" spans="1:4" ht="15" thickTop="1"/>
    <row r="36" spans="1:4" ht="15">
      <c r="A36" s="91" t="s">
        <v>22</v>
      </c>
      <c r="B36" s="91"/>
      <c r="C36" s="91"/>
      <c r="D36" s="91"/>
    </row>
    <row r="37" spans="1:4">
      <c r="A37" s="92" t="s">
        <v>23</v>
      </c>
      <c r="B37" s="92"/>
      <c r="C37" s="92"/>
      <c r="D37" s="92"/>
    </row>
  </sheetData>
  <sheetProtection algorithmName="SHA-512" hashValue="VvCLm8cWzq8GTbVoEf0ehE4VbIlm+AMeBeR2hnxIPU36bcYGAzIuXw4mP4woDrt+PnyIRUHLsPPF/v3FETskRQ==" saltValue="MufudWR1Lqt8mfmecoyzbw==" spinCount="100000" sheet="1" objects="1" scenarios="1"/>
  <mergeCells count="8">
    <mergeCell ref="A36:D36"/>
    <mergeCell ref="A37:D37"/>
    <mergeCell ref="A5:D5"/>
    <mergeCell ref="A6:D6"/>
    <mergeCell ref="A7:D7"/>
    <mergeCell ref="A8:D8"/>
    <mergeCell ref="A9:D9"/>
    <mergeCell ref="A10:D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DAC9-B4A6-4E71-B731-29DB6532FC00}">
  <dimension ref="A1:A168"/>
  <sheetViews>
    <sheetView showGridLines="0" topLeftCell="A103" zoomScale="90" zoomScaleNormal="90" workbookViewId="0">
      <selection activeCell="A106" sqref="A106"/>
    </sheetView>
  </sheetViews>
  <sheetFormatPr baseColWidth="10" defaultRowHeight="15"/>
  <cols>
    <col min="1" max="1" width="136.140625" style="17" customWidth="1"/>
    <col min="2" max="16384" width="11.42578125" style="17"/>
  </cols>
  <sheetData>
    <row r="1" spans="1:1">
      <c r="A1" s="16"/>
    </row>
    <row r="2" spans="1:1">
      <c r="A2" s="18" t="s">
        <v>25</v>
      </c>
    </row>
    <row r="3" spans="1:1">
      <c r="A3" s="18" t="s">
        <v>26</v>
      </c>
    </row>
    <row r="5" spans="1:1">
      <c r="A5" s="19" t="s">
        <v>27</v>
      </c>
    </row>
    <row r="6" spans="1:1" ht="57">
      <c r="A6" s="20" t="s">
        <v>28</v>
      </c>
    </row>
    <row r="8" spans="1:1">
      <c r="A8" s="19" t="s">
        <v>29</v>
      </c>
    </row>
    <row r="9" spans="1:1">
      <c r="A9" s="20"/>
    </row>
    <row r="10" spans="1:1" ht="28.5">
      <c r="A10" s="20" t="s">
        <v>30</v>
      </c>
    </row>
    <row r="11" spans="1:1">
      <c r="A11" s="19" t="s">
        <v>31</v>
      </c>
    </row>
    <row r="12" spans="1:1">
      <c r="A12" s="19" t="s">
        <v>32</v>
      </c>
    </row>
    <row r="13" spans="1:1">
      <c r="A13" s="19" t="s">
        <v>33</v>
      </c>
    </row>
    <row r="14" spans="1:1" ht="42.75">
      <c r="A14" s="20" t="s">
        <v>34</v>
      </c>
    </row>
    <row r="15" spans="1:1">
      <c r="A15" s="20"/>
    </row>
    <row r="16" spans="1:1">
      <c r="A16" s="19" t="s">
        <v>35</v>
      </c>
    </row>
    <row r="17" spans="1:1">
      <c r="A17" s="19"/>
    </row>
    <row r="18" spans="1:1" ht="42.75">
      <c r="A18" s="20" t="s">
        <v>36</v>
      </c>
    </row>
    <row r="19" spans="1:1" ht="28.5">
      <c r="A19" s="20" t="s">
        <v>37</v>
      </c>
    </row>
    <row r="20" spans="1:1">
      <c r="A20" s="20"/>
    </row>
    <row r="21" spans="1:1" ht="28.5">
      <c r="A21" s="20" t="s">
        <v>38</v>
      </c>
    </row>
    <row r="22" spans="1:1">
      <c r="A22" s="20"/>
    </row>
    <row r="23" spans="1:1">
      <c r="A23" s="19" t="s">
        <v>39</v>
      </c>
    </row>
    <row r="24" spans="1:1">
      <c r="A24" s="20"/>
    </row>
    <row r="25" spans="1:1" ht="28.5">
      <c r="A25" s="20" t="s">
        <v>40</v>
      </c>
    </row>
    <row r="26" spans="1:1">
      <c r="A26" s="21"/>
    </row>
    <row r="27" spans="1:1">
      <c r="A27" s="19" t="s">
        <v>41</v>
      </c>
    </row>
    <row r="28" spans="1:1">
      <c r="A28" s="19"/>
    </row>
    <row r="29" spans="1:1" ht="42.75">
      <c r="A29" s="20" t="s">
        <v>42</v>
      </c>
    </row>
    <row r="30" spans="1:1">
      <c r="A30" s="19"/>
    </row>
    <row r="31" spans="1:1">
      <c r="A31" s="19" t="s">
        <v>43</v>
      </c>
    </row>
    <row r="32" spans="1:1">
      <c r="A32" s="19"/>
    </row>
    <row r="33" spans="1:1" ht="85.5">
      <c r="A33" s="20" t="s">
        <v>44</v>
      </c>
    </row>
    <row r="34" spans="1:1">
      <c r="A34" s="20"/>
    </row>
    <row r="35" spans="1:1">
      <c r="A35" s="19"/>
    </row>
    <row r="36" spans="1:1">
      <c r="A36" s="19" t="s">
        <v>45</v>
      </c>
    </row>
    <row r="37" spans="1:1">
      <c r="A37" s="22"/>
    </row>
    <row r="38" spans="1:1" ht="28.5">
      <c r="A38" s="20" t="s">
        <v>46</v>
      </c>
    </row>
    <row r="39" spans="1:1">
      <c r="A39" s="20"/>
    </row>
    <row r="40" spans="1:1">
      <c r="A40" s="20"/>
    </row>
    <row r="41" spans="1:1">
      <c r="A41" s="20"/>
    </row>
    <row r="42" spans="1:1">
      <c r="A42" s="20"/>
    </row>
    <row r="43" spans="1:1">
      <c r="A43" s="19" t="s">
        <v>47</v>
      </c>
    </row>
    <row r="44" spans="1:1">
      <c r="A44" s="20"/>
    </row>
    <row r="45" spans="1:1" ht="57">
      <c r="A45" s="20" t="s">
        <v>48</v>
      </c>
    </row>
    <row r="46" spans="1:1">
      <c r="A46" s="20"/>
    </row>
    <row r="47" spans="1:1" ht="42.75">
      <c r="A47" s="20" t="s">
        <v>49</v>
      </c>
    </row>
    <row r="48" spans="1:1">
      <c r="A48" s="20" t="s">
        <v>50</v>
      </c>
    </row>
    <row r="49" spans="1:1">
      <c r="A49" s="19" t="s">
        <v>51</v>
      </c>
    </row>
    <row r="50" spans="1:1">
      <c r="A50" s="19"/>
    </row>
    <row r="51" spans="1:1" ht="28.5">
      <c r="A51" s="20" t="s">
        <v>52</v>
      </c>
    </row>
    <row r="52" spans="1:1">
      <c r="A52" s="23"/>
    </row>
    <row r="53" spans="1:1">
      <c r="A53" s="19" t="s">
        <v>53</v>
      </c>
    </row>
    <row r="54" spans="1:1">
      <c r="A54" s="19"/>
    </row>
    <row r="55" spans="1:1" ht="42.75">
      <c r="A55" s="20" t="s">
        <v>54</v>
      </c>
    </row>
    <row r="56" spans="1:1">
      <c r="A56" s="20"/>
    </row>
    <row r="57" spans="1:1">
      <c r="A57" s="19" t="s">
        <v>55</v>
      </c>
    </row>
    <row r="58" spans="1:1">
      <c r="A58" s="20"/>
    </row>
    <row r="59" spans="1:1" ht="28.5">
      <c r="A59" s="21" t="s">
        <v>56</v>
      </c>
    </row>
    <row r="60" spans="1:1">
      <c r="A60" s="21"/>
    </row>
    <row r="61" spans="1:1">
      <c r="A61" s="19" t="s">
        <v>57</v>
      </c>
    </row>
    <row r="62" spans="1:1">
      <c r="A62" s="20"/>
    </row>
    <row r="63" spans="1:1" ht="28.5">
      <c r="A63" s="21" t="s">
        <v>58</v>
      </c>
    </row>
    <row r="64" spans="1:1">
      <c r="A64" s="21"/>
    </row>
    <row r="65" spans="1:1">
      <c r="A65" s="19" t="s">
        <v>59</v>
      </c>
    </row>
    <row r="66" spans="1:1">
      <c r="A66" s="24"/>
    </row>
    <row r="67" spans="1:1" ht="42.75">
      <c r="A67" s="21" t="s">
        <v>60</v>
      </c>
    </row>
    <row r="68" spans="1:1">
      <c r="A68" s="21"/>
    </row>
    <row r="69" spans="1:1">
      <c r="A69" s="19" t="s">
        <v>61</v>
      </c>
    </row>
    <row r="70" spans="1:1">
      <c r="A70" s="24"/>
    </row>
    <row r="71" spans="1:1" ht="42.75">
      <c r="A71" s="21" t="s">
        <v>62</v>
      </c>
    </row>
    <row r="72" spans="1:1">
      <c r="A72" s="19"/>
    </row>
    <row r="73" spans="1:1">
      <c r="A73" s="19" t="s">
        <v>63</v>
      </c>
    </row>
    <row r="74" spans="1:1">
      <c r="A74" s="25"/>
    </row>
    <row r="75" spans="1:1" ht="42.75">
      <c r="A75" s="21" t="s">
        <v>64</v>
      </c>
    </row>
    <row r="76" spans="1:1">
      <c r="A76" s="21"/>
    </row>
    <row r="77" spans="1:1">
      <c r="A77" s="19" t="s">
        <v>65</v>
      </c>
    </row>
    <row r="78" spans="1:1" ht="28.5">
      <c r="A78" s="20" t="s">
        <v>66</v>
      </c>
    </row>
    <row r="79" spans="1:1">
      <c r="A79" s="20"/>
    </row>
    <row r="80" spans="1:1">
      <c r="A80" s="19" t="s">
        <v>67</v>
      </c>
    </row>
    <row r="81" spans="1:1">
      <c r="A81" s="24"/>
    </row>
    <row r="82" spans="1:1">
      <c r="A82" s="19" t="s">
        <v>68</v>
      </c>
    </row>
    <row r="83" spans="1:1">
      <c r="A83" s="19" t="s">
        <v>69</v>
      </c>
    </row>
    <row r="84" spans="1:1">
      <c r="A84" s="19"/>
    </row>
    <row r="85" spans="1:1">
      <c r="A85" s="21" t="s">
        <v>70</v>
      </c>
    </row>
    <row r="86" spans="1:1">
      <c r="A86" s="19"/>
    </row>
    <row r="87" spans="1:1" ht="42.75">
      <c r="A87" s="20" t="s">
        <v>71</v>
      </c>
    </row>
    <row r="88" spans="1:1">
      <c r="A88" s="20"/>
    </row>
    <row r="89" spans="1:1">
      <c r="A89" s="19"/>
    </row>
    <row r="90" spans="1:1">
      <c r="A90" s="26" t="s">
        <v>72</v>
      </c>
    </row>
    <row r="91" spans="1:1">
      <c r="A91" s="19"/>
    </row>
    <row r="92" spans="1:1">
      <c r="A92" s="20" t="s">
        <v>73</v>
      </c>
    </row>
    <row r="93" spans="1:1">
      <c r="A93" s="20" t="s">
        <v>74</v>
      </c>
    </row>
    <row r="94" spans="1:1" ht="28.5">
      <c r="A94" s="20" t="s">
        <v>75</v>
      </c>
    </row>
    <row r="95" spans="1:1">
      <c r="A95" s="21"/>
    </row>
    <row r="96" spans="1:1">
      <c r="A96" s="21" t="s">
        <v>76</v>
      </c>
    </row>
    <row r="97" spans="1:1">
      <c r="A97" s="19"/>
    </row>
    <row r="98" spans="1:1" ht="28.5">
      <c r="A98" s="20" t="s">
        <v>77</v>
      </c>
    </row>
    <row r="99" spans="1:1">
      <c r="A99" s="21"/>
    </row>
    <row r="100" spans="1:1">
      <c r="A100" s="21" t="s">
        <v>78</v>
      </c>
    </row>
    <row r="101" spans="1:1">
      <c r="A101" s="19"/>
    </row>
    <row r="102" spans="1:1" ht="42.75">
      <c r="A102" s="20" t="s">
        <v>79</v>
      </c>
    </row>
    <row r="103" spans="1:1" ht="28.5">
      <c r="A103" s="20" t="s">
        <v>80</v>
      </c>
    </row>
    <row r="104" spans="1:1">
      <c r="A104" s="21" t="s">
        <v>81</v>
      </c>
    </row>
    <row r="105" spans="1:1">
      <c r="A105" s="19"/>
    </row>
    <row r="106" spans="1:1" ht="42.75">
      <c r="A106" s="20" t="s">
        <v>82</v>
      </c>
    </row>
    <row r="107" spans="1:1" ht="28.5">
      <c r="A107" s="20" t="s">
        <v>83</v>
      </c>
    </row>
    <row r="108" spans="1:1" ht="28.5">
      <c r="A108" s="20" t="s">
        <v>84</v>
      </c>
    </row>
    <row r="109" spans="1:1">
      <c r="A109" s="20" t="s">
        <v>85</v>
      </c>
    </row>
    <row r="110" spans="1:1">
      <c r="A110" s="20"/>
    </row>
    <row r="111" spans="1:1" ht="42.75">
      <c r="A111" s="20" t="s">
        <v>86</v>
      </c>
    </row>
    <row r="112" spans="1:1" ht="28.5">
      <c r="A112" s="20" t="s">
        <v>87</v>
      </c>
    </row>
    <row r="113" spans="1:1" ht="57.75">
      <c r="A113" s="20" t="s">
        <v>88</v>
      </c>
    </row>
    <row r="114" spans="1:1">
      <c r="A114" s="20"/>
    </row>
    <row r="115" spans="1:1">
      <c r="A115" s="26" t="s">
        <v>89</v>
      </c>
    </row>
    <row r="116" spans="1:1">
      <c r="A116" s="19"/>
    </row>
    <row r="117" spans="1:1" ht="28.5">
      <c r="A117" s="20" t="s">
        <v>90</v>
      </c>
    </row>
    <row r="118" spans="1:1">
      <c r="A118" s="20" t="s">
        <v>91</v>
      </c>
    </row>
    <row r="119" spans="1:1">
      <c r="A119" s="21" t="s">
        <v>92</v>
      </c>
    </row>
    <row r="120" spans="1:1">
      <c r="A120" s="19"/>
    </row>
    <row r="121" spans="1:1" ht="42.75">
      <c r="A121" s="20" t="s">
        <v>93</v>
      </c>
    </row>
    <row r="122" spans="1:1" ht="28.5">
      <c r="A122" s="20" t="s">
        <v>94</v>
      </c>
    </row>
    <row r="123" spans="1:1" ht="28.5">
      <c r="A123" s="20" t="s">
        <v>95</v>
      </c>
    </row>
    <row r="124" spans="1:1" ht="28.5">
      <c r="A124" s="20" t="s">
        <v>96</v>
      </c>
    </row>
    <row r="125" spans="1:1">
      <c r="A125" s="19"/>
    </row>
    <row r="126" spans="1:1">
      <c r="A126" s="20" t="s">
        <v>97</v>
      </c>
    </row>
    <row r="127" spans="1:1">
      <c r="A127" s="19"/>
    </row>
    <row r="128" spans="1:1">
      <c r="A128" s="21" t="s">
        <v>98</v>
      </c>
    </row>
    <row r="129" spans="1:1">
      <c r="A129" s="24"/>
    </row>
    <row r="130" spans="1:1">
      <c r="A130" s="19"/>
    </row>
    <row r="131" spans="1:1" ht="28.5">
      <c r="A131" s="20" t="s">
        <v>99</v>
      </c>
    </row>
    <row r="132" spans="1:1">
      <c r="A132" s="20"/>
    </row>
    <row r="133" spans="1:1" ht="42.75">
      <c r="A133" s="20" t="s">
        <v>100</v>
      </c>
    </row>
    <row r="134" spans="1:1">
      <c r="A134" s="20"/>
    </row>
    <row r="135" spans="1:1" ht="42.75">
      <c r="A135" s="20" t="s">
        <v>101</v>
      </c>
    </row>
    <row r="136" spans="1:1">
      <c r="A136" s="20"/>
    </row>
    <row r="137" spans="1:1">
      <c r="A137" s="21" t="s">
        <v>102</v>
      </c>
    </row>
    <row r="138" spans="1:1">
      <c r="A138" s="20"/>
    </row>
    <row r="139" spans="1:1" ht="28.5">
      <c r="A139" s="20" t="s">
        <v>103</v>
      </c>
    </row>
    <row r="140" spans="1:1">
      <c r="A140" s="20"/>
    </row>
    <row r="141" spans="1:1">
      <c r="A141" s="21" t="s">
        <v>104</v>
      </c>
    </row>
    <row r="142" spans="1:1">
      <c r="A142" s="19"/>
    </row>
    <row r="143" spans="1:1" ht="28.5">
      <c r="A143" s="20" t="s">
        <v>105</v>
      </c>
    </row>
    <row r="144" spans="1:1">
      <c r="A144" s="20"/>
    </row>
    <row r="145" spans="1:1">
      <c r="A145" s="21" t="s">
        <v>106</v>
      </c>
    </row>
    <row r="146" spans="1:1">
      <c r="A146" s="20"/>
    </row>
    <row r="147" spans="1:1" ht="73.5">
      <c r="A147" s="20" t="s">
        <v>107</v>
      </c>
    </row>
    <row r="148" spans="1:1">
      <c r="A148" s="19"/>
    </row>
    <row r="149" spans="1:1">
      <c r="A149" s="19"/>
    </row>
    <row r="150" spans="1:1">
      <c r="A150" s="20"/>
    </row>
    <row r="151" spans="1:1" ht="28.5">
      <c r="A151" s="20" t="s">
        <v>108</v>
      </c>
    </row>
    <row r="152" spans="1:1" ht="28.5">
      <c r="A152" s="20" t="s">
        <v>109</v>
      </c>
    </row>
    <row r="153" spans="1:1" ht="28.5">
      <c r="A153" s="20" t="s">
        <v>110</v>
      </c>
    </row>
    <row r="154" spans="1:1">
      <c r="A154" s="21" t="s">
        <v>111</v>
      </c>
    </row>
    <row r="155" spans="1:1">
      <c r="A155" s="20"/>
    </row>
    <row r="156" spans="1:1" ht="28.5">
      <c r="A156" s="20" t="s">
        <v>112</v>
      </c>
    </row>
    <row r="157" spans="1:1">
      <c r="A157" s="21"/>
    </row>
    <row r="158" spans="1:1">
      <c r="A158" s="21" t="s">
        <v>113</v>
      </c>
    </row>
    <row r="159" spans="1:1">
      <c r="A159" s="20"/>
    </row>
    <row r="160" spans="1:1" ht="28.5">
      <c r="A160" s="20" t="s">
        <v>114</v>
      </c>
    </row>
    <row r="161" spans="1:1">
      <c r="A161" s="20"/>
    </row>
    <row r="162" spans="1:1">
      <c r="A162" s="21" t="s">
        <v>115</v>
      </c>
    </row>
    <row r="163" spans="1:1">
      <c r="A163" s="19"/>
    </row>
    <row r="164" spans="1:1" ht="50.25" customHeight="1">
      <c r="A164" s="20" t="s">
        <v>116</v>
      </c>
    </row>
    <row r="165" spans="1:1">
      <c r="A165" s="21"/>
    </row>
    <row r="166" spans="1:1" ht="21.75" customHeight="1">
      <c r="A166" s="21" t="s">
        <v>117</v>
      </c>
    </row>
    <row r="167" spans="1:1">
      <c r="A167" s="19"/>
    </row>
    <row r="168" spans="1:1" ht="52.5" customHeight="1">
      <c r="A168" s="20" t="s">
        <v>118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241CF-4B63-4D29-BC9E-CD2BFB7E97F1}">
  <dimension ref="A5:J124"/>
  <sheetViews>
    <sheetView zoomScaleNormal="100" workbookViewId="0">
      <selection activeCell="K16" sqref="K16"/>
    </sheetView>
  </sheetViews>
  <sheetFormatPr baseColWidth="10" defaultRowHeight="12.75"/>
  <cols>
    <col min="1" max="5" width="11.42578125" style="82"/>
    <col min="6" max="6" width="4.85546875" style="82" customWidth="1"/>
    <col min="7" max="7" width="21.5703125" style="82" customWidth="1"/>
    <col min="8" max="8" width="18" style="82" customWidth="1"/>
    <col min="9" max="10" width="14.140625" style="82" bestFit="1" customWidth="1"/>
    <col min="11" max="261" width="11.42578125" style="82"/>
    <col min="262" max="262" width="4.85546875" style="82" customWidth="1"/>
    <col min="263" max="263" width="21.5703125" style="82" customWidth="1"/>
    <col min="264" max="264" width="18" style="82" customWidth="1"/>
    <col min="265" max="266" width="14.140625" style="82" bestFit="1" customWidth="1"/>
    <col min="267" max="517" width="11.42578125" style="82"/>
    <col min="518" max="518" width="4.85546875" style="82" customWidth="1"/>
    <col min="519" max="519" width="21.5703125" style="82" customWidth="1"/>
    <col min="520" max="520" width="18" style="82" customWidth="1"/>
    <col min="521" max="522" width="14.140625" style="82" bestFit="1" customWidth="1"/>
    <col min="523" max="773" width="11.42578125" style="82"/>
    <col min="774" max="774" width="4.85546875" style="82" customWidth="1"/>
    <col min="775" max="775" width="21.5703125" style="82" customWidth="1"/>
    <col min="776" max="776" width="18" style="82" customWidth="1"/>
    <col min="777" max="778" width="14.140625" style="82" bestFit="1" customWidth="1"/>
    <col min="779" max="1029" width="11.42578125" style="82"/>
    <col min="1030" max="1030" width="4.85546875" style="82" customWidth="1"/>
    <col min="1031" max="1031" width="21.5703125" style="82" customWidth="1"/>
    <col min="1032" max="1032" width="18" style="82" customWidth="1"/>
    <col min="1033" max="1034" width="14.140625" style="82" bestFit="1" customWidth="1"/>
    <col min="1035" max="1285" width="11.42578125" style="82"/>
    <col min="1286" max="1286" width="4.85546875" style="82" customWidth="1"/>
    <col min="1287" max="1287" width="21.5703125" style="82" customWidth="1"/>
    <col min="1288" max="1288" width="18" style="82" customWidth="1"/>
    <col min="1289" max="1290" width="14.140625" style="82" bestFit="1" customWidth="1"/>
    <col min="1291" max="1541" width="11.42578125" style="82"/>
    <col min="1542" max="1542" width="4.85546875" style="82" customWidth="1"/>
    <col min="1543" max="1543" width="21.5703125" style="82" customWidth="1"/>
    <col min="1544" max="1544" width="18" style="82" customWidth="1"/>
    <col min="1545" max="1546" width="14.140625" style="82" bestFit="1" customWidth="1"/>
    <col min="1547" max="1797" width="11.42578125" style="82"/>
    <col min="1798" max="1798" width="4.85546875" style="82" customWidth="1"/>
    <col min="1799" max="1799" width="21.5703125" style="82" customWidth="1"/>
    <col min="1800" max="1800" width="18" style="82" customWidth="1"/>
    <col min="1801" max="1802" width="14.140625" style="82" bestFit="1" customWidth="1"/>
    <col min="1803" max="2053" width="11.42578125" style="82"/>
    <col min="2054" max="2054" width="4.85546875" style="82" customWidth="1"/>
    <col min="2055" max="2055" width="21.5703125" style="82" customWidth="1"/>
    <col min="2056" max="2056" width="18" style="82" customWidth="1"/>
    <col min="2057" max="2058" width="14.140625" style="82" bestFit="1" customWidth="1"/>
    <col min="2059" max="2309" width="11.42578125" style="82"/>
    <col min="2310" max="2310" width="4.85546875" style="82" customWidth="1"/>
    <col min="2311" max="2311" width="21.5703125" style="82" customWidth="1"/>
    <col min="2312" max="2312" width="18" style="82" customWidth="1"/>
    <col min="2313" max="2314" width="14.140625" style="82" bestFit="1" customWidth="1"/>
    <col min="2315" max="2565" width="11.42578125" style="82"/>
    <col min="2566" max="2566" width="4.85546875" style="82" customWidth="1"/>
    <col min="2567" max="2567" width="21.5703125" style="82" customWidth="1"/>
    <col min="2568" max="2568" width="18" style="82" customWidth="1"/>
    <col min="2569" max="2570" width="14.140625" style="82" bestFit="1" customWidth="1"/>
    <col min="2571" max="2821" width="11.42578125" style="82"/>
    <col min="2822" max="2822" width="4.85546875" style="82" customWidth="1"/>
    <col min="2823" max="2823" width="21.5703125" style="82" customWidth="1"/>
    <col min="2824" max="2824" width="18" style="82" customWidth="1"/>
    <col min="2825" max="2826" width="14.140625" style="82" bestFit="1" customWidth="1"/>
    <col min="2827" max="3077" width="11.42578125" style="82"/>
    <col min="3078" max="3078" width="4.85546875" style="82" customWidth="1"/>
    <col min="3079" max="3079" width="21.5703125" style="82" customWidth="1"/>
    <col min="3080" max="3080" width="18" style="82" customWidth="1"/>
    <col min="3081" max="3082" width="14.140625" style="82" bestFit="1" customWidth="1"/>
    <col min="3083" max="3333" width="11.42578125" style="82"/>
    <col min="3334" max="3334" width="4.85546875" style="82" customWidth="1"/>
    <col min="3335" max="3335" width="21.5703125" style="82" customWidth="1"/>
    <col min="3336" max="3336" width="18" style="82" customWidth="1"/>
    <col min="3337" max="3338" width="14.140625" style="82" bestFit="1" customWidth="1"/>
    <col min="3339" max="3589" width="11.42578125" style="82"/>
    <col min="3590" max="3590" width="4.85546875" style="82" customWidth="1"/>
    <col min="3591" max="3591" width="21.5703125" style="82" customWidth="1"/>
    <col min="3592" max="3592" width="18" style="82" customWidth="1"/>
    <col min="3593" max="3594" width="14.140625" style="82" bestFit="1" customWidth="1"/>
    <col min="3595" max="3845" width="11.42578125" style="82"/>
    <col min="3846" max="3846" width="4.85546875" style="82" customWidth="1"/>
    <col min="3847" max="3847" width="21.5703125" style="82" customWidth="1"/>
    <col min="3848" max="3848" width="18" style="82" customWidth="1"/>
    <col min="3849" max="3850" width="14.140625" style="82" bestFit="1" customWidth="1"/>
    <col min="3851" max="4101" width="11.42578125" style="82"/>
    <col min="4102" max="4102" width="4.85546875" style="82" customWidth="1"/>
    <col min="4103" max="4103" width="21.5703125" style="82" customWidth="1"/>
    <col min="4104" max="4104" width="18" style="82" customWidth="1"/>
    <col min="4105" max="4106" width="14.140625" style="82" bestFit="1" customWidth="1"/>
    <col min="4107" max="4357" width="11.42578125" style="82"/>
    <col min="4358" max="4358" width="4.85546875" style="82" customWidth="1"/>
    <col min="4359" max="4359" width="21.5703125" style="82" customWidth="1"/>
    <col min="4360" max="4360" width="18" style="82" customWidth="1"/>
    <col min="4361" max="4362" width="14.140625" style="82" bestFit="1" customWidth="1"/>
    <col min="4363" max="4613" width="11.42578125" style="82"/>
    <col min="4614" max="4614" width="4.85546875" style="82" customWidth="1"/>
    <col min="4615" max="4615" width="21.5703125" style="82" customWidth="1"/>
    <col min="4616" max="4616" width="18" style="82" customWidth="1"/>
    <col min="4617" max="4618" width="14.140625" style="82" bestFit="1" customWidth="1"/>
    <col min="4619" max="4869" width="11.42578125" style="82"/>
    <col min="4870" max="4870" width="4.85546875" style="82" customWidth="1"/>
    <col min="4871" max="4871" width="21.5703125" style="82" customWidth="1"/>
    <col min="4872" max="4872" width="18" style="82" customWidth="1"/>
    <col min="4873" max="4874" width="14.140625" style="82" bestFit="1" customWidth="1"/>
    <col min="4875" max="5125" width="11.42578125" style="82"/>
    <col min="5126" max="5126" width="4.85546875" style="82" customWidth="1"/>
    <col min="5127" max="5127" width="21.5703125" style="82" customWidth="1"/>
    <col min="5128" max="5128" width="18" style="82" customWidth="1"/>
    <col min="5129" max="5130" width="14.140625" style="82" bestFit="1" customWidth="1"/>
    <col min="5131" max="5381" width="11.42578125" style="82"/>
    <col min="5382" max="5382" width="4.85546875" style="82" customWidth="1"/>
    <col min="5383" max="5383" width="21.5703125" style="82" customWidth="1"/>
    <col min="5384" max="5384" width="18" style="82" customWidth="1"/>
    <col min="5385" max="5386" width="14.140625" style="82" bestFit="1" customWidth="1"/>
    <col min="5387" max="5637" width="11.42578125" style="82"/>
    <col min="5638" max="5638" width="4.85546875" style="82" customWidth="1"/>
    <col min="5639" max="5639" width="21.5703125" style="82" customWidth="1"/>
    <col min="5640" max="5640" width="18" style="82" customWidth="1"/>
    <col min="5641" max="5642" width="14.140625" style="82" bestFit="1" customWidth="1"/>
    <col min="5643" max="5893" width="11.42578125" style="82"/>
    <col min="5894" max="5894" width="4.85546875" style="82" customWidth="1"/>
    <col min="5895" max="5895" width="21.5703125" style="82" customWidth="1"/>
    <col min="5896" max="5896" width="18" style="82" customWidth="1"/>
    <col min="5897" max="5898" width="14.140625" style="82" bestFit="1" customWidth="1"/>
    <col min="5899" max="6149" width="11.42578125" style="82"/>
    <col min="6150" max="6150" width="4.85546875" style="82" customWidth="1"/>
    <col min="6151" max="6151" width="21.5703125" style="82" customWidth="1"/>
    <col min="6152" max="6152" width="18" style="82" customWidth="1"/>
    <col min="6153" max="6154" width="14.140625" style="82" bestFit="1" customWidth="1"/>
    <col min="6155" max="6405" width="11.42578125" style="82"/>
    <col min="6406" max="6406" width="4.85546875" style="82" customWidth="1"/>
    <col min="6407" max="6407" width="21.5703125" style="82" customWidth="1"/>
    <col min="6408" max="6408" width="18" style="82" customWidth="1"/>
    <col min="6409" max="6410" width="14.140625" style="82" bestFit="1" customWidth="1"/>
    <col min="6411" max="6661" width="11.42578125" style="82"/>
    <col min="6662" max="6662" width="4.85546875" style="82" customWidth="1"/>
    <col min="6663" max="6663" width="21.5703125" style="82" customWidth="1"/>
    <col min="6664" max="6664" width="18" style="82" customWidth="1"/>
    <col min="6665" max="6666" width="14.140625" style="82" bestFit="1" customWidth="1"/>
    <col min="6667" max="6917" width="11.42578125" style="82"/>
    <col min="6918" max="6918" width="4.85546875" style="82" customWidth="1"/>
    <col min="6919" max="6919" width="21.5703125" style="82" customWidth="1"/>
    <col min="6920" max="6920" width="18" style="82" customWidth="1"/>
    <col min="6921" max="6922" width="14.140625" style="82" bestFit="1" customWidth="1"/>
    <col min="6923" max="7173" width="11.42578125" style="82"/>
    <col min="7174" max="7174" width="4.85546875" style="82" customWidth="1"/>
    <col min="7175" max="7175" width="21.5703125" style="82" customWidth="1"/>
    <col min="7176" max="7176" width="18" style="82" customWidth="1"/>
    <col min="7177" max="7178" width="14.140625" style="82" bestFit="1" customWidth="1"/>
    <col min="7179" max="7429" width="11.42578125" style="82"/>
    <col min="7430" max="7430" width="4.85546875" style="82" customWidth="1"/>
    <col min="7431" max="7431" width="21.5703125" style="82" customWidth="1"/>
    <col min="7432" max="7432" width="18" style="82" customWidth="1"/>
    <col min="7433" max="7434" width="14.140625" style="82" bestFit="1" customWidth="1"/>
    <col min="7435" max="7685" width="11.42578125" style="82"/>
    <col min="7686" max="7686" width="4.85546875" style="82" customWidth="1"/>
    <col min="7687" max="7687" width="21.5703125" style="82" customWidth="1"/>
    <col min="7688" max="7688" width="18" style="82" customWidth="1"/>
    <col min="7689" max="7690" width="14.140625" style="82" bestFit="1" customWidth="1"/>
    <col min="7691" max="7941" width="11.42578125" style="82"/>
    <col min="7942" max="7942" width="4.85546875" style="82" customWidth="1"/>
    <col min="7943" max="7943" width="21.5703125" style="82" customWidth="1"/>
    <col min="7944" max="7944" width="18" style="82" customWidth="1"/>
    <col min="7945" max="7946" width="14.140625" style="82" bestFit="1" customWidth="1"/>
    <col min="7947" max="8197" width="11.42578125" style="82"/>
    <col min="8198" max="8198" width="4.85546875" style="82" customWidth="1"/>
    <col min="8199" max="8199" width="21.5703125" style="82" customWidth="1"/>
    <col min="8200" max="8200" width="18" style="82" customWidth="1"/>
    <col min="8201" max="8202" width="14.140625" style="82" bestFit="1" customWidth="1"/>
    <col min="8203" max="8453" width="11.42578125" style="82"/>
    <col min="8454" max="8454" width="4.85546875" style="82" customWidth="1"/>
    <col min="8455" max="8455" width="21.5703125" style="82" customWidth="1"/>
    <col min="8456" max="8456" width="18" style="82" customWidth="1"/>
    <col min="8457" max="8458" width="14.140625" style="82" bestFit="1" customWidth="1"/>
    <col min="8459" max="8709" width="11.42578125" style="82"/>
    <col min="8710" max="8710" width="4.85546875" style="82" customWidth="1"/>
    <col min="8711" max="8711" width="21.5703125" style="82" customWidth="1"/>
    <col min="8712" max="8712" width="18" style="82" customWidth="1"/>
    <col min="8713" max="8714" width="14.140625" style="82" bestFit="1" customWidth="1"/>
    <col min="8715" max="8965" width="11.42578125" style="82"/>
    <col min="8966" max="8966" width="4.85546875" style="82" customWidth="1"/>
    <col min="8967" max="8967" width="21.5703125" style="82" customWidth="1"/>
    <col min="8968" max="8968" width="18" style="82" customWidth="1"/>
    <col min="8969" max="8970" width="14.140625" style="82" bestFit="1" customWidth="1"/>
    <col min="8971" max="9221" width="11.42578125" style="82"/>
    <col min="9222" max="9222" width="4.85546875" style="82" customWidth="1"/>
    <col min="9223" max="9223" width="21.5703125" style="82" customWidth="1"/>
    <col min="9224" max="9224" width="18" style="82" customWidth="1"/>
    <col min="9225" max="9226" width="14.140625" style="82" bestFit="1" customWidth="1"/>
    <col min="9227" max="9477" width="11.42578125" style="82"/>
    <col min="9478" max="9478" width="4.85546875" style="82" customWidth="1"/>
    <col min="9479" max="9479" width="21.5703125" style="82" customWidth="1"/>
    <col min="9480" max="9480" width="18" style="82" customWidth="1"/>
    <col min="9481" max="9482" width="14.140625" style="82" bestFit="1" customWidth="1"/>
    <col min="9483" max="9733" width="11.42578125" style="82"/>
    <col min="9734" max="9734" width="4.85546875" style="82" customWidth="1"/>
    <col min="9735" max="9735" width="21.5703125" style="82" customWidth="1"/>
    <col min="9736" max="9736" width="18" style="82" customWidth="1"/>
    <col min="9737" max="9738" width="14.140625" style="82" bestFit="1" customWidth="1"/>
    <col min="9739" max="9989" width="11.42578125" style="82"/>
    <col min="9990" max="9990" width="4.85546875" style="82" customWidth="1"/>
    <col min="9991" max="9991" width="21.5703125" style="82" customWidth="1"/>
    <col min="9992" max="9992" width="18" style="82" customWidth="1"/>
    <col min="9993" max="9994" width="14.140625" style="82" bestFit="1" customWidth="1"/>
    <col min="9995" max="10245" width="11.42578125" style="82"/>
    <col min="10246" max="10246" width="4.85546875" style="82" customWidth="1"/>
    <col min="10247" max="10247" width="21.5703125" style="82" customWidth="1"/>
    <col min="10248" max="10248" width="18" style="82" customWidth="1"/>
    <col min="10249" max="10250" width="14.140625" style="82" bestFit="1" customWidth="1"/>
    <col min="10251" max="10501" width="11.42578125" style="82"/>
    <col min="10502" max="10502" width="4.85546875" style="82" customWidth="1"/>
    <col min="10503" max="10503" width="21.5703125" style="82" customWidth="1"/>
    <col min="10504" max="10504" width="18" style="82" customWidth="1"/>
    <col min="10505" max="10506" width="14.140625" style="82" bestFit="1" customWidth="1"/>
    <col min="10507" max="10757" width="11.42578125" style="82"/>
    <col min="10758" max="10758" width="4.85546875" style="82" customWidth="1"/>
    <col min="10759" max="10759" width="21.5703125" style="82" customWidth="1"/>
    <col min="10760" max="10760" width="18" style="82" customWidth="1"/>
    <col min="10761" max="10762" width="14.140625" style="82" bestFit="1" customWidth="1"/>
    <col min="10763" max="11013" width="11.42578125" style="82"/>
    <col min="11014" max="11014" width="4.85546875" style="82" customWidth="1"/>
    <col min="11015" max="11015" width="21.5703125" style="82" customWidth="1"/>
    <col min="11016" max="11016" width="18" style="82" customWidth="1"/>
    <col min="11017" max="11018" width="14.140625" style="82" bestFit="1" customWidth="1"/>
    <col min="11019" max="11269" width="11.42578125" style="82"/>
    <col min="11270" max="11270" width="4.85546875" style="82" customWidth="1"/>
    <col min="11271" max="11271" width="21.5703125" style="82" customWidth="1"/>
    <col min="11272" max="11272" width="18" style="82" customWidth="1"/>
    <col min="11273" max="11274" width="14.140625" style="82" bestFit="1" customWidth="1"/>
    <col min="11275" max="11525" width="11.42578125" style="82"/>
    <col min="11526" max="11526" width="4.85546875" style="82" customWidth="1"/>
    <col min="11527" max="11527" width="21.5703125" style="82" customWidth="1"/>
    <col min="11528" max="11528" width="18" style="82" customWidth="1"/>
    <col min="11529" max="11530" width="14.140625" style="82" bestFit="1" customWidth="1"/>
    <col min="11531" max="11781" width="11.42578125" style="82"/>
    <col min="11782" max="11782" width="4.85546875" style="82" customWidth="1"/>
    <col min="11783" max="11783" width="21.5703125" style="82" customWidth="1"/>
    <col min="11784" max="11784" width="18" style="82" customWidth="1"/>
    <col min="11785" max="11786" width="14.140625" style="82" bestFit="1" customWidth="1"/>
    <col min="11787" max="12037" width="11.42578125" style="82"/>
    <col min="12038" max="12038" width="4.85546875" style="82" customWidth="1"/>
    <col min="12039" max="12039" width="21.5703125" style="82" customWidth="1"/>
    <col min="12040" max="12040" width="18" style="82" customWidth="1"/>
    <col min="12041" max="12042" width="14.140625" style="82" bestFit="1" customWidth="1"/>
    <col min="12043" max="12293" width="11.42578125" style="82"/>
    <col min="12294" max="12294" width="4.85546875" style="82" customWidth="1"/>
    <col min="12295" max="12295" width="21.5703125" style="82" customWidth="1"/>
    <col min="12296" max="12296" width="18" style="82" customWidth="1"/>
    <col min="12297" max="12298" width="14.140625" style="82" bestFit="1" customWidth="1"/>
    <col min="12299" max="12549" width="11.42578125" style="82"/>
    <col min="12550" max="12550" width="4.85546875" style="82" customWidth="1"/>
    <col min="12551" max="12551" width="21.5703125" style="82" customWidth="1"/>
    <col min="12552" max="12552" width="18" style="82" customWidth="1"/>
    <col min="12553" max="12554" width="14.140625" style="82" bestFit="1" customWidth="1"/>
    <col min="12555" max="12805" width="11.42578125" style="82"/>
    <col min="12806" max="12806" width="4.85546875" style="82" customWidth="1"/>
    <col min="12807" max="12807" width="21.5703125" style="82" customWidth="1"/>
    <col min="12808" max="12808" width="18" style="82" customWidth="1"/>
    <col min="12809" max="12810" width="14.140625" style="82" bestFit="1" customWidth="1"/>
    <col min="12811" max="13061" width="11.42578125" style="82"/>
    <col min="13062" max="13062" width="4.85546875" style="82" customWidth="1"/>
    <col min="13063" max="13063" width="21.5703125" style="82" customWidth="1"/>
    <col min="13064" max="13064" width="18" style="82" customWidth="1"/>
    <col min="13065" max="13066" width="14.140625" style="82" bestFit="1" customWidth="1"/>
    <col min="13067" max="13317" width="11.42578125" style="82"/>
    <col min="13318" max="13318" width="4.85546875" style="82" customWidth="1"/>
    <col min="13319" max="13319" width="21.5703125" style="82" customWidth="1"/>
    <col min="13320" max="13320" width="18" style="82" customWidth="1"/>
    <col min="13321" max="13322" width="14.140625" style="82" bestFit="1" customWidth="1"/>
    <col min="13323" max="13573" width="11.42578125" style="82"/>
    <col min="13574" max="13574" width="4.85546875" style="82" customWidth="1"/>
    <col min="13575" max="13575" width="21.5703125" style="82" customWidth="1"/>
    <col min="13576" max="13576" width="18" style="82" customWidth="1"/>
    <col min="13577" max="13578" width="14.140625" style="82" bestFit="1" customWidth="1"/>
    <col min="13579" max="13829" width="11.42578125" style="82"/>
    <col min="13830" max="13830" width="4.85546875" style="82" customWidth="1"/>
    <col min="13831" max="13831" width="21.5703125" style="82" customWidth="1"/>
    <col min="13832" max="13832" width="18" style="82" customWidth="1"/>
    <col min="13833" max="13834" width="14.140625" style="82" bestFit="1" customWidth="1"/>
    <col min="13835" max="14085" width="11.42578125" style="82"/>
    <col min="14086" max="14086" width="4.85546875" style="82" customWidth="1"/>
    <col min="14087" max="14087" width="21.5703125" style="82" customWidth="1"/>
    <col min="14088" max="14088" width="18" style="82" customWidth="1"/>
    <col min="14089" max="14090" width="14.140625" style="82" bestFit="1" customWidth="1"/>
    <col min="14091" max="14341" width="11.42578125" style="82"/>
    <col min="14342" max="14342" width="4.85546875" style="82" customWidth="1"/>
    <col min="14343" max="14343" width="21.5703125" style="82" customWidth="1"/>
    <col min="14344" max="14344" width="18" style="82" customWidth="1"/>
    <col min="14345" max="14346" width="14.140625" style="82" bestFit="1" customWidth="1"/>
    <col min="14347" max="14597" width="11.42578125" style="82"/>
    <col min="14598" max="14598" width="4.85546875" style="82" customWidth="1"/>
    <col min="14599" max="14599" width="21.5703125" style="82" customWidth="1"/>
    <col min="14600" max="14600" width="18" style="82" customWidth="1"/>
    <col min="14601" max="14602" width="14.140625" style="82" bestFit="1" customWidth="1"/>
    <col min="14603" max="14853" width="11.42578125" style="82"/>
    <col min="14854" max="14854" width="4.85546875" style="82" customWidth="1"/>
    <col min="14855" max="14855" width="21.5703125" style="82" customWidth="1"/>
    <col min="14856" max="14856" width="18" style="82" customWidth="1"/>
    <col min="14857" max="14858" width="14.140625" style="82" bestFit="1" customWidth="1"/>
    <col min="14859" max="15109" width="11.42578125" style="82"/>
    <col min="15110" max="15110" width="4.85546875" style="82" customWidth="1"/>
    <col min="15111" max="15111" width="21.5703125" style="82" customWidth="1"/>
    <col min="15112" max="15112" width="18" style="82" customWidth="1"/>
    <col min="15113" max="15114" width="14.140625" style="82" bestFit="1" customWidth="1"/>
    <col min="15115" max="15365" width="11.42578125" style="82"/>
    <col min="15366" max="15366" width="4.85546875" style="82" customWidth="1"/>
    <col min="15367" max="15367" width="21.5703125" style="82" customWidth="1"/>
    <col min="15368" max="15368" width="18" style="82" customWidth="1"/>
    <col min="15369" max="15370" width="14.140625" style="82" bestFit="1" customWidth="1"/>
    <col min="15371" max="15621" width="11.42578125" style="82"/>
    <col min="15622" max="15622" width="4.85546875" style="82" customWidth="1"/>
    <col min="15623" max="15623" width="21.5703125" style="82" customWidth="1"/>
    <col min="15624" max="15624" width="18" style="82" customWidth="1"/>
    <col min="15625" max="15626" width="14.140625" style="82" bestFit="1" customWidth="1"/>
    <col min="15627" max="15877" width="11.42578125" style="82"/>
    <col min="15878" max="15878" width="4.85546875" style="82" customWidth="1"/>
    <col min="15879" max="15879" width="21.5703125" style="82" customWidth="1"/>
    <col min="15880" max="15880" width="18" style="82" customWidth="1"/>
    <col min="15881" max="15882" width="14.140625" style="82" bestFit="1" customWidth="1"/>
    <col min="15883" max="16133" width="11.42578125" style="82"/>
    <col min="16134" max="16134" width="4.85546875" style="82" customWidth="1"/>
    <col min="16135" max="16135" width="21.5703125" style="82" customWidth="1"/>
    <col min="16136" max="16136" width="18" style="82" customWidth="1"/>
    <col min="16137" max="16138" width="14.140625" style="82" bestFit="1" customWidth="1"/>
    <col min="16139" max="16384" width="11.42578125" style="82"/>
  </cols>
  <sheetData>
    <row r="5" spans="1:8">
      <c r="A5" s="93" t="s">
        <v>0</v>
      </c>
      <c r="B5" s="93"/>
      <c r="C5" s="93"/>
      <c r="D5" s="93"/>
      <c r="E5" s="93"/>
      <c r="F5" s="93"/>
      <c r="G5" s="93"/>
      <c r="H5" s="93"/>
    </row>
    <row r="6" spans="1:8">
      <c r="A6" s="93" t="s">
        <v>1</v>
      </c>
      <c r="B6" s="93"/>
      <c r="C6" s="93"/>
      <c r="D6" s="93"/>
      <c r="E6" s="93"/>
      <c r="F6" s="93"/>
      <c r="G6" s="93"/>
      <c r="H6" s="93"/>
    </row>
    <row r="7" spans="1:8">
      <c r="A7" s="96" t="s">
        <v>2</v>
      </c>
      <c r="B7" s="96"/>
      <c r="C7" s="96"/>
      <c r="D7" s="96"/>
      <c r="E7" s="96"/>
      <c r="F7" s="96"/>
      <c r="G7" s="96"/>
      <c r="H7" s="96"/>
    </row>
    <row r="8" spans="1:8">
      <c r="A8" s="93" t="s">
        <v>597</v>
      </c>
      <c r="B8" s="93"/>
      <c r="C8" s="93"/>
      <c r="D8" s="93"/>
      <c r="E8" s="93"/>
      <c r="F8" s="93"/>
      <c r="G8" s="93"/>
      <c r="H8" s="93"/>
    </row>
    <row r="9" spans="1:8">
      <c r="A9" s="96" t="s">
        <v>426</v>
      </c>
      <c r="B9" s="96"/>
      <c r="C9" s="96"/>
      <c r="D9" s="96"/>
      <c r="E9" s="96"/>
      <c r="F9" s="96"/>
      <c r="G9" s="96"/>
      <c r="H9" s="96"/>
    </row>
    <row r="10" spans="1:8">
      <c r="A10" s="93" t="s">
        <v>4</v>
      </c>
      <c r="B10" s="93"/>
      <c r="C10" s="93"/>
      <c r="D10" s="93"/>
      <c r="E10" s="93"/>
      <c r="F10" s="93"/>
      <c r="G10" s="93"/>
      <c r="H10" s="93"/>
    </row>
    <row r="12" spans="1:8">
      <c r="B12" s="83" t="s">
        <v>427</v>
      </c>
      <c r="G12" s="84">
        <f>+[1]MAYO!H113</f>
        <v>61525534.159999996</v>
      </c>
    </row>
    <row r="13" spans="1:8">
      <c r="B13" s="82" t="s">
        <v>428</v>
      </c>
      <c r="G13" s="85">
        <v>0</v>
      </c>
    </row>
    <row r="14" spans="1:8">
      <c r="B14" s="83" t="s">
        <v>429</v>
      </c>
      <c r="G14" s="84">
        <f>+G12+G13</f>
        <v>61525534.159999996</v>
      </c>
    </row>
    <row r="15" spans="1:8">
      <c r="B15" s="82" t="s">
        <v>430</v>
      </c>
      <c r="G15" s="85" t="s">
        <v>431</v>
      </c>
    </row>
    <row r="16" spans="1:8">
      <c r="B16" s="82" t="s">
        <v>432</v>
      </c>
      <c r="G16" s="85" t="s">
        <v>431</v>
      </c>
    </row>
    <row r="17" spans="1:8">
      <c r="B17" s="83" t="s">
        <v>433</v>
      </c>
      <c r="H17" s="84">
        <f>+G14</f>
        <v>61525534.159999996</v>
      </c>
    </row>
    <row r="19" spans="1:8">
      <c r="A19" s="97" t="s">
        <v>434</v>
      </c>
      <c r="B19" s="97"/>
      <c r="C19" s="97"/>
      <c r="D19" s="97"/>
      <c r="E19" s="97"/>
      <c r="F19" s="97"/>
      <c r="G19" s="97"/>
      <c r="H19" s="97"/>
    </row>
    <row r="20" spans="1:8">
      <c r="A20" s="98" t="s">
        <v>435</v>
      </c>
      <c r="B20" s="98"/>
      <c r="C20" s="98"/>
      <c r="D20" s="98"/>
      <c r="E20" s="98"/>
      <c r="F20" s="98"/>
      <c r="G20" s="98"/>
      <c r="H20" s="98"/>
    </row>
    <row r="21" spans="1:8">
      <c r="G21" s="85"/>
      <c r="H21" s="84"/>
    </row>
    <row r="22" spans="1:8">
      <c r="A22" s="83" t="s">
        <v>436</v>
      </c>
      <c r="B22" s="83" t="s">
        <v>437</v>
      </c>
      <c r="C22" s="83"/>
      <c r="D22" s="83"/>
      <c r="G22" s="85"/>
      <c r="H22" s="84">
        <f>+SUM(G23:G34)</f>
        <v>3378694.8299999996</v>
      </c>
    </row>
    <row r="23" spans="1:8">
      <c r="A23" s="82" t="s">
        <v>438</v>
      </c>
      <c r="B23" s="82" t="s">
        <v>439</v>
      </c>
      <c r="G23" s="85">
        <v>2647333.34</v>
      </c>
    </row>
    <row r="24" spans="1:8" hidden="1">
      <c r="A24" s="82" t="s">
        <v>440</v>
      </c>
      <c r="B24" s="82" t="s">
        <v>441</v>
      </c>
      <c r="G24" s="85">
        <f>+'[1]CONSOLIDADO 2'!P13</f>
        <v>0</v>
      </c>
    </row>
    <row r="25" spans="1:8">
      <c r="A25" s="82" t="s">
        <v>442</v>
      </c>
      <c r="B25" s="82" t="s">
        <v>443</v>
      </c>
      <c r="G25" s="85">
        <v>110000</v>
      </c>
    </row>
    <row r="26" spans="1:8" hidden="1">
      <c r="A26" s="82" t="s">
        <v>444</v>
      </c>
      <c r="B26" s="82" t="s">
        <v>445</v>
      </c>
      <c r="G26" s="85">
        <f>+'[1]CONSOLIDADO 2'!P15</f>
        <v>0</v>
      </c>
    </row>
    <row r="27" spans="1:8" hidden="1">
      <c r="A27" s="82" t="s">
        <v>446</v>
      </c>
      <c r="B27" s="82" t="s">
        <v>447</v>
      </c>
      <c r="G27" s="85">
        <f>+'[1]CONSOLIDADO 2'!P16</f>
        <v>0</v>
      </c>
    </row>
    <row r="28" spans="1:8" hidden="1">
      <c r="A28" s="82" t="s">
        <v>448</v>
      </c>
      <c r="B28" s="82" t="s">
        <v>449</v>
      </c>
      <c r="G28" s="85">
        <v>0</v>
      </c>
    </row>
    <row r="29" spans="1:8" hidden="1">
      <c r="A29" s="82" t="s">
        <v>450</v>
      </c>
      <c r="B29" s="82" t="s">
        <v>451</v>
      </c>
      <c r="G29" s="85">
        <f>+'[1]CONSOLIDADO 2'!P18</f>
        <v>0</v>
      </c>
    </row>
    <row r="30" spans="1:8">
      <c r="A30" s="82" t="s">
        <v>452</v>
      </c>
      <c r="B30" s="82" t="s">
        <v>453</v>
      </c>
      <c r="G30" s="85">
        <v>227000</v>
      </c>
    </row>
    <row r="31" spans="1:8" hidden="1">
      <c r="A31" s="82" t="s">
        <v>454</v>
      </c>
      <c r="B31" s="82" t="s">
        <v>455</v>
      </c>
      <c r="G31" s="85">
        <v>0</v>
      </c>
    </row>
    <row r="32" spans="1:8">
      <c r="A32" s="82" t="s">
        <v>456</v>
      </c>
      <c r="B32" s="82" t="s">
        <v>457</v>
      </c>
      <c r="G32" s="85">
        <v>180698.09</v>
      </c>
    </row>
    <row r="33" spans="1:8">
      <c r="A33" s="82" t="s">
        <v>458</v>
      </c>
      <c r="B33" s="82" t="s">
        <v>459</v>
      </c>
      <c r="G33" s="85">
        <v>194813.58</v>
      </c>
    </row>
    <row r="34" spans="1:8">
      <c r="A34" s="82" t="s">
        <v>460</v>
      </c>
      <c r="B34" s="82" t="s">
        <v>461</v>
      </c>
      <c r="G34" s="85">
        <v>18849.82</v>
      </c>
    </row>
    <row r="35" spans="1:8">
      <c r="G35" s="86"/>
      <c r="H35" s="85"/>
    </row>
    <row r="36" spans="1:8">
      <c r="A36" s="83" t="s">
        <v>462</v>
      </c>
      <c r="B36" s="83" t="s">
        <v>463</v>
      </c>
      <c r="C36" s="83"/>
      <c r="D36" s="83"/>
      <c r="G36" s="86"/>
      <c r="H36" s="84">
        <f>SUM(G37:G66)</f>
        <v>1408408.79</v>
      </c>
    </row>
    <row r="37" spans="1:8">
      <c r="A37" s="82" t="s">
        <v>464</v>
      </c>
      <c r="B37" s="82" t="s">
        <v>465</v>
      </c>
      <c r="G37" s="86">
        <v>179355.86</v>
      </c>
      <c r="H37" s="85"/>
    </row>
    <row r="38" spans="1:8" hidden="1">
      <c r="A38" s="82" t="s">
        <v>466</v>
      </c>
      <c r="B38" s="82" t="s">
        <v>467</v>
      </c>
      <c r="G38" s="86">
        <v>0</v>
      </c>
      <c r="H38" s="85"/>
    </row>
    <row r="39" spans="1:8">
      <c r="A39" s="82" t="s">
        <v>468</v>
      </c>
      <c r="B39" s="82" t="s">
        <v>469</v>
      </c>
      <c r="G39" s="86">
        <v>628</v>
      </c>
      <c r="H39" s="85"/>
    </row>
    <row r="40" spans="1:8">
      <c r="A40" s="82" t="s">
        <v>470</v>
      </c>
      <c r="B40" s="82" t="s">
        <v>471</v>
      </c>
      <c r="G40" s="86">
        <v>1564</v>
      </c>
      <c r="H40" s="85"/>
    </row>
    <row r="41" spans="1:8">
      <c r="A41" s="82" t="s">
        <v>187</v>
      </c>
      <c r="B41" s="82" t="s">
        <v>472</v>
      </c>
      <c r="G41" s="86">
        <v>10582</v>
      </c>
      <c r="H41" s="85"/>
    </row>
    <row r="42" spans="1:8">
      <c r="A42" s="82" t="s">
        <v>179</v>
      </c>
      <c r="B42" s="82" t="s">
        <v>473</v>
      </c>
      <c r="G42" s="86">
        <v>144262.17000000001</v>
      </c>
      <c r="H42" s="85"/>
    </row>
    <row r="43" spans="1:8">
      <c r="A43" s="82" t="s">
        <v>474</v>
      </c>
      <c r="B43" s="82" t="s">
        <v>475</v>
      </c>
      <c r="G43" s="86">
        <v>8400</v>
      </c>
      <c r="H43" s="85"/>
    </row>
    <row r="44" spans="1:8" hidden="1">
      <c r="A44" s="82" t="s">
        <v>476</v>
      </c>
      <c r="B44" s="82" t="s">
        <v>477</v>
      </c>
      <c r="G44" s="86">
        <v>0</v>
      </c>
      <c r="H44" s="85"/>
    </row>
    <row r="45" spans="1:8">
      <c r="A45" s="82" t="s">
        <v>202</v>
      </c>
      <c r="B45" s="82" t="s">
        <v>478</v>
      </c>
      <c r="G45" s="86">
        <v>397480</v>
      </c>
      <c r="H45" s="85"/>
    </row>
    <row r="46" spans="1:8">
      <c r="A46" s="82" t="s">
        <v>479</v>
      </c>
      <c r="B46" s="82" t="s">
        <v>480</v>
      </c>
      <c r="G46" s="86">
        <v>1770</v>
      </c>
      <c r="H46" s="85"/>
    </row>
    <row r="47" spans="1:8">
      <c r="A47" s="82" t="s">
        <v>481</v>
      </c>
      <c r="B47" s="82" t="s">
        <v>482</v>
      </c>
      <c r="G47" s="86">
        <v>467189.94</v>
      </c>
      <c r="H47" s="85"/>
    </row>
    <row r="48" spans="1:8" hidden="1">
      <c r="A48" s="82" t="s">
        <v>483</v>
      </c>
      <c r="B48" s="82" t="s">
        <v>484</v>
      </c>
      <c r="G48" s="86">
        <f>+'[1]CONSOLIDADO 2'!P37</f>
        <v>0</v>
      </c>
      <c r="H48" s="85"/>
    </row>
    <row r="49" spans="1:10">
      <c r="A49" s="82" t="s">
        <v>206</v>
      </c>
      <c r="B49" s="82" t="s">
        <v>485</v>
      </c>
      <c r="G49" s="86">
        <v>2360</v>
      </c>
      <c r="H49" s="85"/>
    </row>
    <row r="50" spans="1:10" hidden="1">
      <c r="A50" s="82" t="s">
        <v>486</v>
      </c>
      <c r="B50" s="82" t="s">
        <v>487</v>
      </c>
      <c r="G50" s="86">
        <v>0</v>
      </c>
      <c r="H50" s="85"/>
    </row>
    <row r="51" spans="1:10" hidden="1">
      <c r="A51" s="82" t="s">
        <v>214</v>
      </c>
      <c r="B51" s="82" t="s">
        <v>488</v>
      </c>
      <c r="G51" s="86">
        <v>0</v>
      </c>
      <c r="H51" s="85"/>
      <c r="I51" s="87"/>
      <c r="J51" s="87"/>
    </row>
    <row r="52" spans="1:10" hidden="1">
      <c r="A52" s="82" t="s">
        <v>210</v>
      </c>
      <c r="B52" s="82" t="s">
        <v>489</v>
      </c>
      <c r="G52" s="86">
        <f>+'[1]CONSOLIDADO 2'!P42</f>
        <v>0</v>
      </c>
      <c r="H52" s="85"/>
    </row>
    <row r="53" spans="1:10" hidden="1">
      <c r="A53" s="82" t="s">
        <v>490</v>
      </c>
      <c r="B53" s="82" t="s">
        <v>491</v>
      </c>
      <c r="G53" s="86">
        <v>0</v>
      </c>
      <c r="H53" s="85"/>
    </row>
    <row r="54" spans="1:10" hidden="1">
      <c r="A54" s="82" t="s">
        <v>492</v>
      </c>
      <c r="B54" s="82" t="s">
        <v>493</v>
      </c>
      <c r="G54" s="86">
        <v>0</v>
      </c>
      <c r="H54" s="85"/>
    </row>
    <row r="55" spans="1:10" hidden="1">
      <c r="A55" s="82" t="s">
        <v>494</v>
      </c>
      <c r="B55" s="82" t="s">
        <v>495</v>
      </c>
      <c r="G55" s="86">
        <f>+'[1]CONSOLIDADO 2'!P45</f>
        <v>0</v>
      </c>
      <c r="H55" s="85"/>
    </row>
    <row r="56" spans="1:10" hidden="1">
      <c r="A56" s="82" t="s">
        <v>496</v>
      </c>
      <c r="B56" s="82" t="s">
        <v>497</v>
      </c>
      <c r="G56" s="86">
        <v>0</v>
      </c>
      <c r="H56" s="85"/>
    </row>
    <row r="57" spans="1:10" hidden="1">
      <c r="A57" s="82" t="s">
        <v>498</v>
      </c>
      <c r="B57" s="82" t="s">
        <v>499</v>
      </c>
      <c r="G57" s="86">
        <f>+'[1]CONSOLIDADO 2'!P47</f>
        <v>0</v>
      </c>
      <c r="H57" s="85"/>
    </row>
    <row r="58" spans="1:10" hidden="1">
      <c r="A58" s="82" t="s">
        <v>500</v>
      </c>
      <c r="B58" s="82" t="s">
        <v>501</v>
      </c>
      <c r="G58" s="86">
        <v>0</v>
      </c>
      <c r="H58" s="85"/>
    </row>
    <row r="59" spans="1:10" hidden="1">
      <c r="A59" s="82" t="s">
        <v>502</v>
      </c>
      <c r="B59" s="82" t="s">
        <v>503</v>
      </c>
      <c r="G59" s="86">
        <v>0</v>
      </c>
      <c r="H59" s="85"/>
    </row>
    <row r="60" spans="1:10" hidden="1">
      <c r="A60" s="82" t="s">
        <v>504</v>
      </c>
      <c r="B60" s="82" t="s">
        <v>505</v>
      </c>
      <c r="G60" s="86">
        <v>0</v>
      </c>
      <c r="H60" s="85"/>
    </row>
    <row r="61" spans="1:10">
      <c r="A61" s="82" t="s">
        <v>506</v>
      </c>
      <c r="B61" s="82" t="s">
        <v>507</v>
      </c>
      <c r="G61" s="86">
        <v>62540</v>
      </c>
      <c r="H61" s="85"/>
    </row>
    <row r="62" spans="1:10">
      <c r="A62" s="82" t="s">
        <v>225</v>
      </c>
      <c r="B62" s="82" t="s">
        <v>508</v>
      </c>
      <c r="G62" s="86">
        <v>56756.82</v>
      </c>
      <c r="H62" s="85"/>
    </row>
    <row r="63" spans="1:10" hidden="1">
      <c r="A63" s="82" t="s">
        <v>509</v>
      </c>
      <c r="B63" s="82" t="s">
        <v>510</v>
      </c>
      <c r="G63" s="86">
        <f>+'[1]CONSOLIDADO 2'!P54</f>
        <v>0</v>
      </c>
      <c r="H63" s="85"/>
    </row>
    <row r="64" spans="1:10" hidden="1">
      <c r="A64" s="82" t="s">
        <v>183</v>
      </c>
      <c r="B64" s="82" t="s">
        <v>511</v>
      </c>
      <c r="G64" s="86">
        <v>0</v>
      </c>
      <c r="H64" s="85"/>
    </row>
    <row r="65" spans="1:8" hidden="1">
      <c r="A65" s="82" t="s">
        <v>512</v>
      </c>
      <c r="B65" s="82" t="s">
        <v>513</v>
      </c>
      <c r="G65" s="86">
        <v>0</v>
      </c>
      <c r="H65" s="85"/>
    </row>
    <row r="66" spans="1:8">
      <c r="A66" s="82" t="s">
        <v>198</v>
      </c>
      <c r="B66" s="82" t="s">
        <v>514</v>
      </c>
      <c r="G66" s="86">
        <v>75520</v>
      </c>
      <c r="H66" s="85"/>
    </row>
    <row r="67" spans="1:8">
      <c r="G67" s="85"/>
      <c r="H67" s="85"/>
    </row>
    <row r="68" spans="1:8">
      <c r="A68" s="83" t="s">
        <v>515</v>
      </c>
      <c r="B68" s="83" t="s">
        <v>516</v>
      </c>
      <c r="C68" s="83"/>
      <c r="D68" s="83"/>
      <c r="G68" s="85"/>
      <c r="H68" s="84">
        <f>SUM(G69:G93)</f>
        <v>123430</v>
      </c>
    </row>
    <row r="69" spans="1:8">
      <c r="A69" s="82" t="s">
        <v>217</v>
      </c>
      <c r="B69" s="82" t="s">
        <v>517</v>
      </c>
      <c r="G69" s="85">
        <v>80430</v>
      </c>
      <c r="H69" s="85"/>
    </row>
    <row r="70" spans="1:8" hidden="1">
      <c r="A70" s="82" t="s">
        <v>518</v>
      </c>
      <c r="B70" s="82" t="s">
        <v>519</v>
      </c>
      <c r="G70" s="85">
        <v>0</v>
      </c>
      <c r="H70" s="85"/>
    </row>
    <row r="71" spans="1:8" hidden="1">
      <c r="A71" s="82" t="s">
        <v>520</v>
      </c>
      <c r="B71" s="82" t="s">
        <v>521</v>
      </c>
      <c r="G71" s="85">
        <f>+'[1]CONSOLIDADO 2'!P60</f>
        <v>0</v>
      </c>
      <c r="H71" s="85"/>
    </row>
    <row r="72" spans="1:8" hidden="1">
      <c r="A72" s="82" t="s">
        <v>522</v>
      </c>
      <c r="B72" s="82" t="s">
        <v>523</v>
      </c>
      <c r="G72" s="85">
        <v>0</v>
      </c>
      <c r="H72" s="85"/>
    </row>
    <row r="73" spans="1:8" hidden="1">
      <c r="A73" s="82" t="s">
        <v>386</v>
      </c>
      <c r="B73" s="82" t="s">
        <v>524</v>
      </c>
      <c r="G73" s="85">
        <v>0</v>
      </c>
      <c r="H73" s="85"/>
    </row>
    <row r="74" spans="1:8" hidden="1">
      <c r="A74" s="82" t="s">
        <v>255</v>
      </c>
      <c r="B74" s="82" t="s">
        <v>525</v>
      </c>
      <c r="G74" s="85">
        <v>0</v>
      </c>
      <c r="H74" s="85"/>
    </row>
    <row r="75" spans="1:8" hidden="1">
      <c r="A75" s="82" t="s">
        <v>526</v>
      </c>
      <c r="B75" s="82" t="s">
        <v>527</v>
      </c>
      <c r="G75" s="85">
        <v>0</v>
      </c>
      <c r="H75" s="85"/>
    </row>
    <row r="76" spans="1:8" hidden="1">
      <c r="A76" s="82" t="s">
        <v>528</v>
      </c>
      <c r="B76" s="82" t="s">
        <v>529</v>
      </c>
      <c r="G76" s="85">
        <f>+'[1]CONSOLIDADO 2'!P67</f>
        <v>0</v>
      </c>
      <c r="H76" s="85"/>
    </row>
    <row r="77" spans="1:8" hidden="1">
      <c r="A77" s="82" t="s">
        <v>530</v>
      </c>
      <c r="B77" s="82" t="s">
        <v>531</v>
      </c>
      <c r="G77" s="85">
        <f>+'[1]CONSOLIDADO 2'!P65</f>
        <v>0</v>
      </c>
      <c r="H77" s="85"/>
    </row>
    <row r="78" spans="1:8" hidden="1">
      <c r="A78" s="82" t="s">
        <v>221</v>
      </c>
      <c r="B78" s="82" t="s">
        <v>532</v>
      </c>
      <c r="G78" s="85">
        <v>0</v>
      </c>
      <c r="H78" s="85"/>
    </row>
    <row r="79" spans="1:8" hidden="1">
      <c r="A79" s="82" t="s">
        <v>533</v>
      </c>
      <c r="B79" s="82" t="s">
        <v>534</v>
      </c>
      <c r="G79" s="85">
        <f>+'[1]CONSOLIDADO 2'!P68</f>
        <v>0</v>
      </c>
      <c r="H79" s="85"/>
    </row>
    <row r="80" spans="1:8" hidden="1">
      <c r="A80" s="82" t="s">
        <v>535</v>
      </c>
      <c r="B80" s="82" t="s">
        <v>536</v>
      </c>
      <c r="G80" s="85">
        <v>0</v>
      </c>
      <c r="H80" s="85"/>
    </row>
    <row r="81" spans="1:8" hidden="1">
      <c r="A81" s="82" t="s">
        <v>537</v>
      </c>
      <c r="B81" s="82" t="s">
        <v>538</v>
      </c>
      <c r="G81" s="85">
        <v>0</v>
      </c>
      <c r="H81" s="85"/>
    </row>
    <row r="82" spans="1:8" hidden="1">
      <c r="A82" s="82" t="s">
        <v>220</v>
      </c>
      <c r="B82" s="82" t="s">
        <v>539</v>
      </c>
      <c r="G82" s="85">
        <v>0</v>
      </c>
      <c r="H82" s="85"/>
    </row>
    <row r="83" spans="1:8">
      <c r="A83" s="82" t="s">
        <v>540</v>
      </c>
      <c r="B83" s="82" t="s">
        <v>541</v>
      </c>
      <c r="G83" s="85">
        <v>43000</v>
      </c>
      <c r="H83" s="85"/>
    </row>
    <row r="84" spans="1:8" hidden="1">
      <c r="A84" s="82" t="s">
        <v>542</v>
      </c>
      <c r="B84" s="82" t="s">
        <v>543</v>
      </c>
      <c r="G84" s="85">
        <f>+'[1]CONSOLIDADO 2'!P73</f>
        <v>0</v>
      </c>
      <c r="H84" s="85"/>
    </row>
    <row r="85" spans="1:8" hidden="1">
      <c r="A85" s="82" t="s">
        <v>544</v>
      </c>
      <c r="B85" s="82" t="s">
        <v>545</v>
      </c>
      <c r="G85" s="85">
        <v>0</v>
      </c>
      <c r="H85" s="85"/>
    </row>
    <row r="86" spans="1:8" hidden="1">
      <c r="A86" s="82" t="s">
        <v>546</v>
      </c>
      <c r="B86" s="82" t="s">
        <v>547</v>
      </c>
      <c r="G86" s="85">
        <f>+'[1]CONSOLIDADO 2'!P75</f>
        <v>0</v>
      </c>
      <c r="H86" s="85"/>
    </row>
    <row r="87" spans="1:8" hidden="1">
      <c r="A87" s="82" t="s">
        <v>277</v>
      </c>
      <c r="B87" s="82" t="s">
        <v>548</v>
      </c>
      <c r="G87" s="85">
        <v>0</v>
      </c>
      <c r="H87" s="85"/>
    </row>
    <row r="88" spans="1:8" hidden="1">
      <c r="A88" s="82" t="s">
        <v>191</v>
      </c>
      <c r="B88" s="82" t="s">
        <v>549</v>
      </c>
      <c r="G88" s="85">
        <v>0</v>
      </c>
      <c r="H88" s="85"/>
    </row>
    <row r="89" spans="1:8" hidden="1">
      <c r="A89" s="82" t="s">
        <v>550</v>
      </c>
      <c r="B89" s="82" t="s">
        <v>551</v>
      </c>
      <c r="G89" s="85">
        <v>0</v>
      </c>
      <c r="H89" s="85"/>
    </row>
    <row r="90" spans="1:8" hidden="1">
      <c r="A90" s="82" t="s">
        <v>552</v>
      </c>
      <c r="B90" s="82" t="s">
        <v>553</v>
      </c>
      <c r="G90" s="85">
        <v>0</v>
      </c>
      <c r="H90" s="85"/>
    </row>
    <row r="91" spans="1:8" hidden="1">
      <c r="A91" s="82" t="s">
        <v>249</v>
      </c>
      <c r="B91" s="82" t="s">
        <v>554</v>
      </c>
      <c r="G91" s="85">
        <v>0</v>
      </c>
      <c r="H91" s="85"/>
    </row>
    <row r="92" spans="1:8" hidden="1">
      <c r="A92" s="82" t="s">
        <v>555</v>
      </c>
      <c r="B92" s="82" t="s">
        <v>556</v>
      </c>
      <c r="G92" s="85">
        <v>0</v>
      </c>
      <c r="H92" s="85"/>
    </row>
    <row r="93" spans="1:8" hidden="1">
      <c r="A93" s="82" t="s">
        <v>557</v>
      </c>
      <c r="B93" s="82" t="s">
        <v>558</v>
      </c>
      <c r="G93" s="85">
        <v>0</v>
      </c>
      <c r="H93" s="85"/>
    </row>
    <row r="94" spans="1:8">
      <c r="G94" s="85"/>
      <c r="H94" s="85"/>
    </row>
    <row r="95" spans="1:8">
      <c r="A95" s="83" t="s">
        <v>559</v>
      </c>
      <c r="B95" s="83" t="s">
        <v>560</v>
      </c>
      <c r="C95" s="83"/>
      <c r="D95" s="83"/>
      <c r="E95" s="83"/>
      <c r="G95" s="85"/>
      <c r="H95" s="84">
        <f>SUM(G96:G106)</f>
        <v>364440.05</v>
      </c>
    </row>
    <row r="96" spans="1:8" hidden="1">
      <c r="A96" s="82" t="s">
        <v>561</v>
      </c>
      <c r="B96" s="82" t="s">
        <v>562</v>
      </c>
      <c r="G96" s="85">
        <v>0</v>
      </c>
      <c r="H96" s="85"/>
    </row>
    <row r="97" spans="1:8" hidden="1">
      <c r="A97" s="82" t="s">
        <v>563</v>
      </c>
      <c r="B97" s="82" t="s">
        <v>564</v>
      </c>
      <c r="G97" s="85">
        <v>0</v>
      </c>
      <c r="H97" s="85"/>
    </row>
    <row r="98" spans="1:8">
      <c r="A98" s="82" t="s">
        <v>565</v>
      </c>
      <c r="B98" s="82" t="s">
        <v>566</v>
      </c>
      <c r="G98" s="85">
        <v>299908.8</v>
      </c>
      <c r="H98" s="85"/>
    </row>
    <row r="99" spans="1:8" hidden="1">
      <c r="A99" s="82" t="s">
        <v>567</v>
      </c>
      <c r="B99" s="82" t="s">
        <v>568</v>
      </c>
      <c r="G99" s="85">
        <v>0</v>
      </c>
      <c r="H99" s="85"/>
    </row>
    <row r="100" spans="1:8" hidden="1">
      <c r="A100" s="82" t="s">
        <v>569</v>
      </c>
      <c r="B100" s="82" t="s">
        <v>570</v>
      </c>
      <c r="G100" s="85">
        <f>+'[1]CONSOLIDADO 2'!P87</f>
        <v>0</v>
      </c>
      <c r="H100" s="85"/>
    </row>
    <row r="101" spans="1:8" hidden="1">
      <c r="A101" s="82" t="s">
        <v>571</v>
      </c>
      <c r="B101" s="82" t="s">
        <v>572</v>
      </c>
      <c r="G101" s="85">
        <f>+'[1]CONSOLIDADO 2'!P88</f>
        <v>0</v>
      </c>
      <c r="H101" s="85"/>
    </row>
    <row r="102" spans="1:8" hidden="1">
      <c r="A102" s="82" t="s">
        <v>573</v>
      </c>
      <c r="B102" s="82" t="s">
        <v>574</v>
      </c>
      <c r="G102" s="85">
        <f>+'[1]CONSOLIDADO 2'!P89</f>
        <v>0</v>
      </c>
      <c r="H102" s="85"/>
    </row>
    <row r="103" spans="1:8" hidden="1">
      <c r="A103" s="82" t="s">
        <v>575</v>
      </c>
      <c r="B103" s="82" t="s">
        <v>576</v>
      </c>
      <c r="G103" s="85">
        <f>+'[1]CONSOLIDADO 2'!P90</f>
        <v>0</v>
      </c>
      <c r="H103" s="85"/>
    </row>
    <row r="104" spans="1:8">
      <c r="A104" s="82" t="s">
        <v>577</v>
      </c>
      <c r="B104" s="82" t="s">
        <v>578</v>
      </c>
      <c r="G104" s="85">
        <v>64531.25</v>
      </c>
      <c r="H104" s="85"/>
    </row>
    <row r="105" spans="1:8" hidden="1">
      <c r="A105" s="82" t="s">
        <v>579</v>
      </c>
      <c r="B105" s="82" t="s">
        <v>580</v>
      </c>
      <c r="G105" s="85">
        <f>+'[1]CONSOLIDADO 2'!P92</f>
        <v>0</v>
      </c>
      <c r="H105" s="85"/>
    </row>
    <row r="106" spans="1:8" hidden="1">
      <c r="A106" s="82" t="s">
        <v>581</v>
      </c>
      <c r="B106" s="82" t="s">
        <v>582</v>
      </c>
      <c r="G106" s="85">
        <f>+'[1]CONSOLIDADO 2'!P93</f>
        <v>0</v>
      </c>
      <c r="H106" s="85"/>
    </row>
    <row r="107" spans="1:8" hidden="1">
      <c r="A107" s="83" t="s">
        <v>583</v>
      </c>
      <c r="B107" s="83" t="s">
        <v>584</v>
      </c>
      <c r="G107" s="85"/>
      <c r="H107" s="84">
        <f>SUM(G108)</f>
        <v>0</v>
      </c>
    </row>
    <row r="108" spans="1:8" hidden="1">
      <c r="A108" s="82" t="s">
        <v>585</v>
      </c>
      <c r="B108" s="82" t="s">
        <v>586</v>
      </c>
      <c r="G108" s="85">
        <f>+'[1]CONSOLIDADO 2'!P94</f>
        <v>0</v>
      </c>
      <c r="H108" s="85"/>
    </row>
    <row r="109" spans="1:8">
      <c r="G109" s="85"/>
      <c r="H109" s="85"/>
    </row>
    <row r="110" spans="1:8">
      <c r="A110" s="99" t="s">
        <v>587</v>
      </c>
      <c r="B110" s="99"/>
      <c r="C110" s="99"/>
      <c r="D110" s="99"/>
      <c r="E110" s="99"/>
      <c r="F110" s="99"/>
      <c r="G110" s="99"/>
      <c r="H110" s="99"/>
    </row>
    <row r="111" spans="1:8">
      <c r="G111" s="85"/>
      <c r="H111" s="85"/>
    </row>
    <row r="112" spans="1:8">
      <c r="E112" s="83" t="s">
        <v>588</v>
      </c>
      <c r="G112" s="85"/>
      <c r="H112" s="84">
        <f>+H95+H68+H36+H22+H107</f>
        <v>5274973.67</v>
      </c>
    </row>
    <row r="113" spans="1:8">
      <c r="G113" s="85"/>
      <c r="H113" s="85"/>
    </row>
    <row r="114" spans="1:8" ht="13.5" thickBot="1">
      <c r="E114" s="83" t="s">
        <v>589</v>
      </c>
      <c r="G114" s="85"/>
      <c r="H114" s="88">
        <f>+H17-H112</f>
        <v>56250560.489999995</v>
      </c>
    </row>
    <row r="115" spans="1:8" ht="13.5" thickTop="1"/>
    <row r="117" spans="1:8">
      <c r="A117" s="93" t="s">
        <v>590</v>
      </c>
      <c r="B117" s="93"/>
      <c r="C117" s="93"/>
      <c r="E117" s="100" t="s">
        <v>22</v>
      </c>
      <c r="F117" s="100"/>
      <c r="G117" s="100"/>
      <c r="H117" s="100"/>
    </row>
    <row r="118" spans="1:8">
      <c r="A118" s="94" t="s">
        <v>591</v>
      </c>
      <c r="B118" s="94"/>
      <c r="C118" s="94"/>
      <c r="E118" s="95" t="s">
        <v>592</v>
      </c>
      <c r="F118" s="95"/>
      <c r="G118" s="95"/>
      <c r="H118" s="95"/>
    </row>
    <row r="119" spans="1:8">
      <c r="A119" s="93" t="s">
        <v>593</v>
      </c>
      <c r="B119" s="93"/>
      <c r="C119" s="93"/>
      <c r="E119" s="93" t="s">
        <v>594</v>
      </c>
      <c r="F119" s="93"/>
      <c r="G119" s="93"/>
      <c r="H119" s="93"/>
    </row>
    <row r="122" spans="1:8">
      <c r="A122" s="89"/>
      <c r="B122" s="89"/>
      <c r="C122" s="89"/>
      <c r="D122" s="93" t="s">
        <v>595</v>
      </c>
      <c r="E122" s="93"/>
      <c r="F122" s="93"/>
      <c r="G122" s="89"/>
      <c r="H122" s="89"/>
    </row>
    <row r="123" spans="1:8">
      <c r="A123" s="90"/>
      <c r="B123" s="90"/>
      <c r="C123" s="90"/>
      <c r="D123" s="94" t="s">
        <v>596</v>
      </c>
      <c r="E123" s="94"/>
      <c r="F123" s="94"/>
      <c r="G123" s="90"/>
      <c r="H123" s="90"/>
    </row>
    <row r="124" spans="1:8">
      <c r="A124" s="89"/>
      <c r="B124" s="89"/>
      <c r="C124" s="89"/>
      <c r="D124" s="93" t="s">
        <v>594</v>
      </c>
      <c r="E124" s="93"/>
      <c r="F124" s="93"/>
      <c r="G124" s="89"/>
      <c r="H124" s="89"/>
    </row>
  </sheetData>
  <mergeCells count="18">
    <mergeCell ref="A118:C118"/>
    <mergeCell ref="E118:H118"/>
    <mergeCell ref="A5:H5"/>
    <mergeCell ref="A6:H6"/>
    <mergeCell ref="A7:H7"/>
    <mergeCell ref="A8:H8"/>
    <mergeCell ref="A9:H9"/>
    <mergeCell ref="A10:H10"/>
    <mergeCell ref="A19:H19"/>
    <mergeCell ref="A20:H20"/>
    <mergeCell ref="A110:H110"/>
    <mergeCell ref="A117:C117"/>
    <mergeCell ref="E117:H117"/>
    <mergeCell ref="A119:C119"/>
    <mergeCell ref="E119:H119"/>
    <mergeCell ref="D122:F122"/>
    <mergeCell ref="D123:F123"/>
    <mergeCell ref="D124:F124"/>
  </mergeCells>
  <pageMargins left="0.7" right="0.7" top="0.75" bottom="0.75" header="0.3" footer="0.3"/>
  <pageSetup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84D8-6FEF-44CE-8A7C-FEDA300E410D}">
  <dimension ref="A1:D9"/>
  <sheetViews>
    <sheetView workbookViewId="0">
      <selection activeCell="B3" sqref="B3"/>
    </sheetView>
  </sheetViews>
  <sheetFormatPr baseColWidth="10" defaultRowHeight="14.25"/>
  <cols>
    <col min="1" max="3" width="11.42578125" style="2"/>
    <col min="4" max="4" width="15.5703125" style="2" bestFit="1" customWidth="1"/>
    <col min="5" max="16384" width="11.42578125" style="2"/>
  </cols>
  <sheetData>
    <row r="1" spans="1:4" ht="15">
      <c r="A1" s="7" t="s">
        <v>119</v>
      </c>
      <c r="B1" s="7" t="s">
        <v>120</v>
      </c>
    </row>
    <row r="2" spans="1:4">
      <c r="A2" s="2" t="s">
        <v>124</v>
      </c>
    </row>
    <row r="3" spans="1:4" ht="15">
      <c r="A3" s="2" t="s">
        <v>125</v>
      </c>
    </row>
    <row r="5" spans="1:4" ht="15">
      <c r="A5" s="7" t="s">
        <v>121</v>
      </c>
    </row>
    <row r="7" spans="1:4">
      <c r="A7" s="2" t="s">
        <v>122</v>
      </c>
      <c r="D7" s="27">
        <v>44310.91</v>
      </c>
    </row>
    <row r="8" spans="1:4" ht="16.5">
      <c r="A8" s="2" t="s">
        <v>123</v>
      </c>
      <c r="D8" s="28">
        <v>178645</v>
      </c>
    </row>
    <row r="9" spans="1:4" ht="17.25">
      <c r="D9" s="29">
        <f>+D8+D7</f>
        <v>222955.91</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6719-51DD-4B00-AC9D-4F3B9A50EA4A}">
  <dimension ref="A1:G91"/>
  <sheetViews>
    <sheetView view="pageBreakPreview" zoomScale="60" zoomScaleNormal="100" workbookViewId="0">
      <selection activeCell="I4" sqref="I4"/>
    </sheetView>
  </sheetViews>
  <sheetFormatPr baseColWidth="10" defaultRowHeight="15"/>
  <cols>
    <col min="3" max="3" width="45.42578125" customWidth="1"/>
    <col min="6" max="6" width="14.85546875" customWidth="1"/>
    <col min="7" max="7" width="17.85546875" customWidth="1"/>
  </cols>
  <sheetData>
    <row r="1" spans="1:7">
      <c r="A1" s="7" t="s">
        <v>126</v>
      </c>
    </row>
    <row r="2" spans="1:7">
      <c r="A2" s="2" t="s">
        <v>127</v>
      </c>
    </row>
    <row r="3" spans="1:7">
      <c r="A3" s="2" t="s">
        <v>425</v>
      </c>
      <c r="F3" s="81"/>
    </row>
    <row r="4" spans="1:7" ht="15.75" thickBot="1"/>
    <row r="5" spans="1:7" ht="15.75" thickBot="1">
      <c r="A5" s="74" t="s">
        <v>235</v>
      </c>
      <c r="B5" s="74" t="s">
        <v>236</v>
      </c>
      <c r="C5" s="74" t="s">
        <v>237</v>
      </c>
      <c r="D5" s="75" t="s">
        <v>238</v>
      </c>
      <c r="E5" s="76" t="s">
        <v>239</v>
      </c>
      <c r="F5" s="75" t="s">
        <v>240</v>
      </c>
      <c r="G5" s="76" t="s">
        <v>156</v>
      </c>
    </row>
    <row r="6" spans="1:7">
      <c r="A6" s="77" t="s">
        <v>217</v>
      </c>
      <c r="B6" s="77" t="s">
        <v>241</v>
      </c>
      <c r="C6" s="77" t="s">
        <v>242</v>
      </c>
      <c r="D6" s="78" t="s">
        <v>243</v>
      </c>
      <c r="E6" s="78">
        <v>1</v>
      </c>
      <c r="F6" s="45">
        <v>424.8</v>
      </c>
      <c r="G6" s="42">
        <f t="shared" ref="G6:G69" si="0">+F6*E6</f>
        <v>424.8</v>
      </c>
    </row>
    <row r="7" spans="1:7">
      <c r="A7" s="77" t="s">
        <v>191</v>
      </c>
      <c r="B7" s="77" t="s">
        <v>244</v>
      </c>
      <c r="C7" s="77" t="s">
        <v>245</v>
      </c>
      <c r="D7" s="78" t="s">
        <v>246</v>
      </c>
      <c r="E7" s="78">
        <v>31</v>
      </c>
      <c r="F7" s="45">
        <v>324.5</v>
      </c>
      <c r="G7" s="42">
        <f t="shared" si="0"/>
        <v>10059.5</v>
      </c>
    </row>
    <row r="8" spans="1:7">
      <c r="A8" s="77" t="s">
        <v>191</v>
      </c>
      <c r="B8" s="79" t="s">
        <v>247</v>
      </c>
      <c r="C8" s="77" t="s">
        <v>248</v>
      </c>
      <c r="D8" s="78" t="s">
        <v>243</v>
      </c>
      <c r="E8" s="78">
        <v>15</v>
      </c>
      <c r="F8" s="45">
        <v>47.2</v>
      </c>
      <c r="G8" s="42">
        <f t="shared" si="0"/>
        <v>708</v>
      </c>
    </row>
    <row r="9" spans="1:7">
      <c r="A9" s="77" t="s">
        <v>249</v>
      </c>
      <c r="B9" s="77" t="s">
        <v>250</v>
      </c>
      <c r="C9" s="77" t="s">
        <v>251</v>
      </c>
      <c r="D9" s="78" t="s">
        <v>246</v>
      </c>
      <c r="E9" s="78">
        <v>74</v>
      </c>
      <c r="F9" s="45">
        <v>125</v>
      </c>
      <c r="G9" s="42">
        <f t="shared" si="0"/>
        <v>9250</v>
      </c>
    </row>
    <row r="10" spans="1:7">
      <c r="A10" s="77" t="s">
        <v>217</v>
      </c>
      <c r="B10" s="79" t="s">
        <v>252</v>
      </c>
      <c r="C10" s="77" t="s">
        <v>253</v>
      </c>
      <c r="D10" s="78" t="s">
        <v>254</v>
      </c>
      <c r="E10" s="78">
        <v>60</v>
      </c>
      <c r="F10" s="45">
        <v>206</v>
      </c>
      <c r="G10" s="42">
        <f t="shared" si="0"/>
        <v>12360</v>
      </c>
    </row>
    <row r="11" spans="1:7">
      <c r="A11" s="77" t="s">
        <v>255</v>
      </c>
      <c r="B11" s="77" t="s">
        <v>256</v>
      </c>
      <c r="C11" s="77" t="s">
        <v>257</v>
      </c>
      <c r="D11" s="78" t="s">
        <v>246</v>
      </c>
      <c r="E11" s="78">
        <v>10</v>
      </c>
      <c r="F11" s="45">
        <v>468.46</v>
      </c>
      <c r="G11" s="42">
        <f t="shared" si="0"/>
        <v>4684.5999999999995</v>
      </c>
    </row>
    <row r="12" spans="1:7">
      <c r="A12" s="77" t="s">
        <v>191</v>
      </c>
      <c r="B12" s="79" t="s">
        <v>258</v>
      </c>
      <c r="C12" s="77" t="s">
        <v>259</v>
      </c>
      <c r="D12" s="78" t="s">
        <v>246</v>
      </c>
      <c r="E12" s="78">
        <v>3</v>
      </c>
      <c r="F12" s="45">
        <v>348.1</v>
      </c>
      <c r="G12" s="42">
        <f t="shared" si="0"/>
        <v>1044.3000000000002</v>
      </c>
    </row>
    <row r="13" spans="1:7">
      <c r="A13" s="77" t="s">
        <v>191</v>
      </c>
      <c r="B13" s="77" t="s">
        <v>260</v>
      </c>
      <c r="C13" s="77" t="s">
        <v>261</v>
      </c>
      <c r="D13" s="78" t="s">
        <v>246</v>
      </c>
      <c r="E13" s="78">
        <v>11</v>
      </c>
      <c r="F13" s="45">
        <v>369.34</v>
      </c>
      <c r="G13" s="42">
        <f t="shared" si="0"/>
        <v>4062.74</v>
      </c>
    </row>
    <row r="14" spans="1:7">
      <c r="A14" s="77" t="s">
        <v>191</v>
      </c>
      <c r="B14" s="79" t="s">
        <v>262</v>
      </c>
      <c r="C14" s="77" t="s">
        <v>263</v>
      </c>
      <c r="D14" s="78" t="s">
        <v>246</v>
      </c>
      <c r="E14" s="78">
        <v>10</v>
      </c>
      <c r="F14" s="45">
        <v>621.86</v>
      </c>
      <c r="G14" s="42">
        <f t="shared" si="0"/>
        <v>6218.6</v>
      </c>
    </row>
    <row r="15" spans="1:7">
      <c r="A15" s="77" t="s">
        <v>191</v>
      </c>
      <c r="B15" s="77" t="s">
        <v>264</v>
      </c>
      <c r="C15" s="77" t="s">
        <v>265</v>
      </c>
      <c r="D15" s="78" t="s">
        <v>243</v>
      </c>
      <c r="E15" s="78">
        <v>1</v>
      </c>
      <c r="F15" s="45">
        <v>145.02000000000001</v>
      </c>
      <c r="G15" s="42">
        <f t="shared" si="0"/>
        <v>145.02000000000001</v>
      </c>
    </row>
    <row r="16" spans="1:7">
      <c r="A16" s="77" t="s">
        <v>191</v>
      </c>
      <c r="B16" s="79" t="s">
        <v>266</v>
      </c>
      <c r="C16" s="77" t="s">
        <v>267</v>
      </c>
      <c r="D16" s="78" t="s">
        <v>243</v>
      </c>
      <c r="E16" s="78">
        <v>4</v>
      </c>
      <c r="F16" s="45">
        <v>177</v>
      </c>
      <c r="G16" s="42">
        <f t="shared" si="0"/>
        <v>708</v>
      </c>
    </row>
    <row r="17" spans="1:7">
      <c r="A17" s="77" t="s">
        <v>191</v>
      </c>
      <c r="B17" s="77" t="s">
        <v>268</v>
      </c>
      <c r="C17" s="77" t="s">
        <v>269</v>
      </c>
      <c r="D17" s="78" t="s">
        <v>243</v>
      </c>
      <c r="E17" s="78">
        <v>2</v>
      </c>
      <c r="F17" s="45">
        <v>215.35</v>
      </c>
      <c r="G17" s="42">
        <f t="shared" si="0"/>
        <v>430.7</v>
      </c>
    </row>
    <row r="18" spans="1:7">
      <c r="A18" s="77" t="s">
        <v>191</v>
      </c>
      <c r="B18" s="79" t="s">
        <v>270</v>
      </c>
      <c r="C18" s="77" t="s">
        <v>271</v>
      </c>
      <c r="D18" s="78" t="s">
        <v>243</v>
      </c>
      <c r="E18" s="78">
        <v>3</v>
      </c>
      <c r="F18" s="45">
        <v>144.19999999999999</v>
      </c>
      <c r="G18" s="42">
        <f t="shared" si="0"/>
        <v>432.59999999999997</v>
      </c>
    </row>
    <row r="19" spans="1:7">
      <c r="A19" s="77" t="s">
        <v>191</v>
      </c>
      <c r="B19" s="77" t="s">
        <v>272</v>
      </c>
      <c r="C19" s="77" t="s">
        <v>273</v>
      </c>
      <c r="D19" s="78" t="s">
        <v>274</v>
      </c>
      <c r="E19" s="78">
        <v>69</v>
      </c>
      <c r="F19" s="45">
        <v>18.23</v>
      </c>
      <c r="G19" s="42">
        <f t="shared" si="0"/>
        <v>1257.8700000000001</v>
      </c>
    </row>
    <row r="20" spans="1:7">
      <c r="A20" s="77" t="s">
        <v>191</v>
      </c>
      <c r="B20" s="79" t="s">
        <v>275</v>
      </c>
      <c r="C20" s="77" t="s">
        <v>276</v>
      </c>
      <c r="D20" s="78" t="s">
        <v>274</v>
      </c>
      <c r="E20" s="78">
        <v>86</v>
      </c>
      <c r="F20" s="45">
        <v>38.35</v>
      </c>
      <c r="G20" s="42">
        <f t="shared" si="0"/>
        <v>3298.1</v>
      </c>
    </row>
    <row r="21" spans="1:7">
      <c r="A21" s="77" t="s">
        <v>277</v>
      </c>
      <c r="B21" s="77" t="s">
        <v>278</v>
      </c>
      <c r="C21" s="77" t="s">
        <v>279</v>
      </c>
      <c r="D21" s="78" t="s">
        <v>280</v>
      </c>
      <c r="E21" s="78">
        <v>7</v>
      </c>
      <c r="F21" s="45">
        <v>100.26</v>
      </c>
      <c r="G21" s="42">
        <f t="shared" si="0"/>
        <v>701.82</v>
      </c>
    </row>
    <row r="22" spans="1:7">
      <c r="A22" s="77" t="s">
        <v>191</v>
      </c>
      <c r="B22" s="79" t="s">
        <v>281</v>
      </c>
      <c r="C22" s="77" t="s">
        <v>282</v>
      </c>
      <c r="D22" s="78" t="s">
        <v>246</v>
      </c>
      <c r="E22" s="78">
        <v>8</v>
      </c>
      <c r="F22" s="45">
        <v>19.670000000000002</v>
      </c>
      <c r="G22" s="42">
        <f t="shared" si="0"/>
        <v>157.36000000000001</v>
      </c>
    </row>
    <row r="23" spans="1:7">
      <c r="A23" s="77" t="s">
        <v>191</v>
      </c>
      <c r="B23" s="77" t="s">
        <v>283</v>
      </c>
      <c r="C23" s="77" t="s">
        <v>284</v>
      </c>
      <c r="D23" s="78" t="s">
        <v>246</v>
      </c>
      <c r="E23" s="78">
        <v>24</v>
      </c>
      <c r="F23" s="45">
        <v>123.78</v>
      </c>
      <c r="G23" s="42">
        <f t="shared" si="0"/>
        <v>2970.7200000000003</v>
      </c>
    </row>
    <row r="24" spans="1:7">
      <c r="A24" s="77" t="s">
        <v>191</v>
      </c>
      <c r="B24" s="79" t="s">
        <v>285</v>
      </c>
      <c r="C24" s="77" t="s">
        <v>286</v>
      </c>
      <c r="D24" s="78" t="s">
        <v>246</v>
      </c>
      <c r="E24" s="78">
        <v>12</v>
      </c>
      <c r="F24" s="45">
        <v>29.7</v>
      </c>
      <c r="G24" s="42">
        <f t="shared" si="0"/>
        <v>356.4</v>
      </c>
    </row>
    <row r="25" spans="1:7">
      <c r="A25" s="77" t="s">
        <v>255</v>
      </c>
      <c r="B25" s="77" t="s">
        <v>287</v>
      </c>
      <c r="C25" s="77" t="s">
        <v>288</v>
      </c>
      <c r="D25" s="78" t="s">
        <v>254</v>
      </c>
      <c r="E25" s="78">
        <v>58</v>
      </c>
      <c r="F25" s="45">
        <v>159.30000000000001</v>
      </c>
      <c r="G25" s="42">
        <f t="shared" si="0"/>
        <v>9239.4000000000015</v>
      </c>
    </row>
    <row r="26" spans="1:7">
      <c r="A26" s="77" t="s">
        <v>277</v>
      </c>
      <c r="B26" s="79" t="s">
        <v>289</v>
      </c>
      <c r="C26" s="77" t="s">
        <v>290</v>
      </c>
      <c r="D26" s="78" t="s">
        <v>280</v>
      </c>
      <c r="E26" s="78">
        <v>11</v>
      </c>
      <c r="F26" s="45">
        <v>959.92</v>
      </c>
      <c r="G26" s="42">
        <f t="shared" si="0"/>
        <v>10559.119999999999</v>
      </c>
    </row>
    <row r="27" spans="1:7">
      <c r="A27" s="77" t="s">
        <v>277</v>
      </c>
      <c r="B27" s="79" t="s">
        <v>291</v>
      </c>
      <c r="C27" s="77" t="s">
        <v>292</v>
      </c>
      <c r="D27" s="78" t="s">
        <v>280</v>
      </c>
      <c r="E27" s="78">
        <v>4</v>
      </c>
      <c r="F27" s="45">
        <v>290.13</v>
      </c>
      <c r="G27" s="42">
        <f t="shared" si="0"/>
        <v>1160.52</v>
      </c>
    </row>
    <row r="28" spans="1:7">
      <c r="A28" s="77" t="s">
        <v>277</v>
      </c>
      <c r="B28" s="77" t="s">
        <v>293</v>
      </c>
      <c r="C28" s="77" t="s">
        <v>294</v>
      </c>
      <c r="D28" s="78" t="s">
        <v>280</v>
      </c>
      <c r="E28" s="78">
        <v>12</v>
      </c>
      <c r="F28" s="45">
        <v>139.94</v>
      </c>
      <c r="G28" s="42">
        <f t="shared" si="0"/>
        <v>1679.28</v>
      </c>
    </row>
    <row r="29" spans="1:7">
      <c r="A29" s="77" t="s">
        <v>277</v>
      </c>
      <c r="B29" s="79" t="s">
        <v>295</v>
      </c>
      <c r="C29" s="77" t="s">
        <v>296</v>
      </c>
      <c r="D29" s="78" t="s">
        <v>246</v>
      </c>
      <c r="E29" s="78">
        <v>12</v>
      </c>
      <c r="F29" s="45">
        <v>1079.7</v>
      </c>
      <c r="G29" s="42">
        <f t="shared" si="0"/>
        <v>12956.400000000001</v>
      </c>
    </row>
    <row r="30" spans="1:7">
      <c r="A30" s="77" t="s">
        <v>191</v>
      </c>
      <c r="B30" s="79" t="s">
        <v>297</v>
      </c>
      <c r="C30" s="77" t="s">
        <v>298</v>
      </c>
      <c r="D30" s="78" t="s">
        <v>243</v>
      </c>
      <c r="E30" s="78">
        <v>30</v>
      </c>
      <c r="F30" s="45">
        <v>32</v>
      </c>
      <c r="G30" s="42">
        <f t="shared" si="0"/>
        <v>960</v>
      </c>
    </row>
    <row r="31" spans="1:7">
      <c r="A31" s="77" t="s">
        <v>191</v>
      </c>
      <c r="B31" s="77" t="s">
        <v>299</v>
      </c>
      <c r="C31" s="77" t="s">
        <v>300</v>
      </c>
      <c r="D31" s="78" t="s">
        <v>246</v>
      </c>
      <c r="E31" s="78">
        <v>1400</v>
      </c>
      <c r="F31" s="45">
        <v>4.67</v>
      </c>
      <c r="G31" s="42">
        <f t="shared" si="0"/>
        <v>6538</v>
      </c>
    </row>
    <row r="32" spans="1:7">
      <c r="A32" s="77" t="s">
        <v>191</v>
      </c>
      <c r="B32" s="79" t="s">
        <v>301</v>
      </c>
      <c r="C32" s="77" t="s">
        <v>302</v>
      </c>
      <c r="D32" s="78" t="s">
        <v>246</v>
      </c>
      <c r="E32" s="78">
        <v>900</v>
      </c>
      <c r="F32" s="45">
        <v>5.55</v>
      </c>
      <c r="G32" s="42">
        <f t="shared" si="0"/>
        <v>4995</v>
      </c>
    </row>
    <row r="33" spans="1:7">
      <c r="A33" s="77" t="s">
        <v>221</v>
      </c>
      <c r="B33" s="79" t="s">
        <v>303</v>
      </c>
      <c r="C33" s="77" t="s">
        <v>304</v>
      </c>
      <c r="D33" s="78" t="s">
        <v>254</v>
      </c>
      <c r="E33" s="78">
        <v>2</v>
      </c>
      <c r="F33" s="45">
        <v>565</v>
      </c>
      <c r="G33" s="42">
        <f t="shared" si="0"/>
        <v>1130</v>
      </c>
    </row>
    <row r="34" spans="1:7">
      <c r="A34" s="77" t="s">
        <v>221</v>
      </c>
      <c r="B34" s="77" t="s">
        <v>305</v>
      </c>
      <c r="C34" s="77" t="s">
        <v>306</v>
      </c>
      <c r="D34" s="78" t="s">
        <v>243</v>
      </c>
      <c r="E34" s="78">
        <v>10</v>
      </c>
      <c r="F34" s="45">
        <v>3400</v>
      </c>
      <c r="G34" s="42">
        <f t="shared" si="0"/>
        <v>34000</v>
      </c>
    </row>
    <row r="35" spans="1:7">
      <c r="A35" s="77" t="s">
        <v>191</v>
      </c>
      <c r="B35" s="79" t="s">
        <v>307</v>
      </c>
      <c r="C35" s="77" t="s">
        <v>308</v>
      </c>
      <c r="D35" s="78" t="s">
        <v>246</v>
      </c>
      <c r="E35" s="78">
        <v>79</v>
      </c>
      <c r="F35" s="45">
        <v>12.89</v>
      </c>
      <c r="G35" s="42">
        <f t="shared" si="0"/>
        <v>1018.3100000000001</v>
      </c>
    </row>
    <row r="36" spans="1:7">
      <c r="A36" s="77" t="s">
        <v>191</v>
      </c>
      <c r="B36" s="77" t="s">
        <v>309</v>
      </c>
      <c r="C36" s="77" t="s">
        <v>310</v>
      </c>
      <c r="D36" s="78" t="s">
        <v>246</v>
      </c>
      <c r="E36" s="78">
        <v>18</v>
      </c>
      <c r="F36" s="45">
        <v>566.4</v>
      </c>
      <c r="G36" s="42">
        <f t="shared" si="0"/>
        <v>10195.199999999999</v>
      </c>
    </row>
    <row r="37" spans="1:7">
      <c r="A37" s="77" t="s">
        <v>191</v>
      </c>
      <c r="B37" s="79" t="s">
        <v>311</v>
      </c>
      <c r="C37" s="77" t="s">
        <v>312</v>
      </c>
      <c r="D37" s="78" t="s">
        <v>243</v>
      </c>
      <c r="E37" s="78">
        <v>30</v>
      </c>
      <c r="F37" s="45">
        <v>115.05</v>
      </c>
      <c r="G37" s="42">
        <f t="shared" si="0"/>
        <v>3451.5</v>
      </c>
    </row>
    <row r="38" spans="1:7">
      <c r="A38" s="77" t="s">
        <v>221</v>
      </c>
      <c r="B38" s="77" t="s">
        <v>313</v>
      </c>
      <c r="C38" s="77" t="s">
        <v>314</v>
      </c>
      <c r="D38" s="78" t="s">
        <v>246</v>
      </c>
      <c r="E38" s="78">
        <v>4</v>
      </c>
      <c r="F38" s="45">
        <v>141.6</v>
      </c>
      <c r="G38" s="42">
        <f t="shared" si="0"/>
        <v>566.4</v>
      </c>
    </row>
    <row r="39" spans="1:7">
      <c r="A39" s="77" t="s">
        <v>277</v>
      </c>
      <c r="B39" s="79" t="s">
        <v>315</v>
      </c>
      <c r="C39" s="77" t="s">
        <v>316</v>
      </c>
      <c r="D39" s="78" t="s">
        <v>280</v>
      </c>
      <c r="E39" s="78">
        <v>11</v>
      </c>
      <c r="F39" s="45">
        <v>206.5</v>
      </c>
      <c r="G39" s="42">
        <f t="shared" si="0"/>
        <v>2271.5</v>
      </c>
    </row>
    <row r="40" spans="1:7">
      <c r="A40" s="77" t="s">
        <v>191</v>
      </c>
      <c r="B40" s="77" t="s">
        <v>317</v>
      </c>
      <c r="C40" s="77" t="s">
        <v>318</v>
      </c>
      <c r="D40" s="78" t="s">
        <v>246</v>
      </c>
      <c r="E40" s="78">
        <v>132</v>
      </c>
      <c r="F40" s="45">
        <v>8.0500000000000007</v>
      </c>
      <c r="G40" s="42">
        <f t="shared" si="0"/>
        <v>1062.6000000000001</v>
      </c>
    </row>
    <row r="41" spans="1:7">
      <c r="A41" s="77" t="s">
        <v>191</v>
      </c>
      <c r="B41" s="77" t="s">
        <v>319</v>
      </c>
      <c r="C41" s="77" t="s">
        <v>320</v>
      </c>
      <c r="D41" s="78" t="s">
        <v>246</v>
      </c>
      <c r="E41" s="78">
        <v>168</v>
      </c>
      <c r="F41" s="45">
        <v>8.1199999999999992</v>
      </c>
      <c r="G41" s="42">
        <f t="shared" si="0"/>
        <v>1364.1599999999999</v>
      </c>
    </row>
    <row r="42" spans="1:7">
      <c r="A42" s="77" t="s">
        <v>277</v>
      </c>
      <c r="B42" s="79" t="s">
        <v>321</v>
      </c>
      <c r="C42" s="77" t="s">
        <v>322</v>
      </c>
      <c r="D42" s="78" t="s">
        <v>280</v>
      </c>
      <c r="E42" s="78">
        <v>13</v>
      </c>
      <c r="F42" s="45">
        <v>251.05</v>
      </c>
      <c r="G42" s="42">
        <f t="shared" si="0"/>
        <v>3263.65</v>
      </c>
    </row>
    <row r="43" spans="1:7">
      <c r="A43" s="77" t="s">
        <v>191</v>
      </c>
      <c r="B43" s="79" t="s">
        <v>323</v>
      </c>
      <c r="C43" s="77" t="s">
        <v>324</v>
      </c>
      <c r="D43" s="78" t="s">
        <v>246</v>
      </c>
      <c r="E43" s="78">
        <v>8</v>
      </c>
      <c r="F43" s="45">
        <v>64.930000000000007</v>
      </c>
      <c r="G43" s="42">
        <f t="shared" si="0"/>
        <v>519.44000000000005</v>
      </c>
    </row>
    <row r="44" spans="1:7">
      <c r="A44" s="77" t="s">
        <v>191</v>
      </c>
      <c r="B44" s="77" t="s">
        <v>325</v>
      </c>
      <c r="C44" s="77" t="s">
        <v>326</v>
      </c>
      <c r="D44" s="78" t="s">
        <v>246</v>
      </c>
      <c r="E44" s="78">
        <v>60</v>
      </c>
      <c r="F44" s="45">
        <v>45</v>
      </c>
      <c r="G44" s="42">
        <f t="shared" si="0"/>
        <v>2700</v>
      </c>
    </row>
    <row r="45" spans="1:7">
      <c r="A45" s="77" t="s">
        <v>191</v>
      </c>
      <c r="B45" s="79" t="s">
        <v>327</v>
      </c>
      <c r="C45" s="77" t="s">
        <v>328</v>
      </c>
      <c r="D45" s="78" t="s">
        <v>254</v>
      </c>
      <c r="E45" s="78">
        <v>4</v>
      </c>
      <c r="F45" s="45">
        <v>524.21</v>
      </c>
      <c r="G45" s="42">
        <f t="shared" si="0"/>
        <v>2096.84</v>
      </c>
    </row>
    <row r="46" spans="1:7">
      <c r="A46" s="77" t="s">
        <v>191</v>
      </c>
      <c r="B46" s="77" t="s">
        <v>329</v>
      </c>
      <c r="C46" s="77" t="s">
        <v>330</v>
      </c>
      <c r="D46" s="78" t="s">
        <v>246</v>
      </c>
      <c r="E46" s="78">
        <v>12</v>
      </c>
      <c r="F46" s="45">
        <v>34.97</v>
      </c>
      <c r="G46" s="42">
        <f t="shared" si="0"/>
        <v>419.64</v>
      </c>
    </row>
    <row r="47" spans="1:7">
      <c r="A47" s="77" t="s">
        <v>191</v>
      </c>
      <c r="B47" s="79" t="s">
        <v>331</v>
      </c>
      <c r="C47" s="77" t="s">
        <v>332</v>
      </c>
      <c r="D47" s="78" t="s">
        <v>246</v>
      </c>
      <c r="E47" s="78">
        <v>120</v>
      </c>
      <c r="F47" s="45">
        <v>18</v>
      </c>
      <c r="G47" s="42">
        <f t="shared" si="0"/>
        <v>2160</v>
      </c>
    </row>
    <row r="48" spans="1:7">
      <c r="A48" s="77" t="s">
        <v>277</v>
      </c>
      <c r="B48" s="77" t="s">
        <v>333</v>
      </c>
      <c r="C48" s="77" t="s">
        <v>334</v>
      </c>
      <c r="D48" s="78" t="s">
        <v>280</v>
      </c>
      <c r="E48" s="78">
        <v>1</v>
      </c>
      <c r="F48" s="45">
        <v>175.03</v>
      </c>
      <c r="G48" s="42">
        <f t="shared" si="0"/>
        <v>175.03</v>
      </c>
    </row>
    <row r="49" spans="1:7">
      <c r="A49" s="77" t="s">
        <v>277</v>
      </c>
      <c r="B49" s="79" t="s">
        <v>335</v>
      </c>
      <c r="C49" s="77" t="s">
        <v>336</v>
      </c>
      <c r="D49" s="78" t="s">
        <v>246</v>
      </c>
      <c r="E49" s="78">
        <v>4</v>
      </c>
      <c r="F49" s="45">
        <v>377.6</v>
      </c>
      <c r="G49" s="42">
        <f t="shared" si="0"/>
        <v>1510.4</v>
      </c>
    </row>
    <row r="50" spans="1:7">
      <c r="A50" s="77" t="s">
        <v>277</v>
      </c>
      <c r="B50" s="77" t="s">
        <v>337</v>
      </c>
      <c r="C50" s="77" t="s">
        <v>338</v>
      </c>
      <c r="D50" s="78" t="s">
        <v>246</v>
      </c>
      <c r="E50" s="78">
        <v>10</v>
      </c>
      <c r="F50" s="45">
        <v>1176.46</v>
      </c>
      <c r="G50" s="42">
        <f t="shared" si="0"/>
        <v>11764.6</v>
      </c>
    </row>
    <row r="51" spans="1:7">
      <c r="A51" s="77" t="s">
        <v>277</v>
      </c>
      <c r="B51" s="79" t="s">
        <v>339</v>
      </c>
      <c r="C51" s="77" t="s">
        <v>340</v>
      </c>
      <c r="D51" s="78" t="s">
        <v>280</v>
      </c>
      <c r="E51" s="78">
        <v>12</v>
      </c>
      <c r="F51" s="45">
        <v>1040.82</v>
      </c>
      <c r="G51" s="42">
        <f t="shared" si="0"/>
        <v>12489.84</v>
      </c>
    </row>
    <row r="52" spans="1:7">
      <c r="A52" s="77" t="s">
        <v>191</v>
      </c>
      <c r="B52" s="77" t="s">
        <v>341</v>
      </c>
      <c r="C52" s="77" t="s">
        <v>342</v>
      </c>
      <c r="D52" s="78" t="s">
        <v>343</v>
      </c>
      <c r="E52" s="78">
        <v>5</v>
      </c>
      <c r="F52" s="45">
        <v>234.09</v>
      </c>
      <c r="G52" s="42">
        <f t="shared" si="0"/>
        <v>1170.45</v>
      </c>
    </row>
    <row r="53" spans="1:7">
      <c r="A53" s="77" t="s">
        <v>191</v>
      </c>
      <c r="B53" s="79" t="s">
        <v>344</v>
      </c>
      <c r="C53" s="77" t="s">
        <v>345</v>
      </c>
      <c r="D53" s="78" t="s">
        <v>246</v>
      </c>
      <c r="E53" s="78">
        <v>36</v>
      </c>
      <c r="F53" s="45">
        <v>27.13</v>
      </c>
      <c r="G53" s="42">
        <f t="shared" si="0"/>
        <v>976.68</v>
      </c>
    </row>
    <row r="54" spans="1:7">
      <c r="A54" s="77" t="s">
        <v>255</v>
      </c>
      <c r="B54" s="79" t="s">
        <v>346</v>
      </c>
      <c r="C54" s="77" t="s">
        <v>347</v>
      </c>
      <c r="D54" s="78" t="s">
        <v>348</v>
      </c>
      <c r="E54" s="78">
        <v>7</v>
      </c>
      <c r="F54" s="45">
        <v>2334.04</v>
      </c>
      <c r="G54" s="42">
        <f t="shared" si="0"/>
        <v>16338.279999999999</v>
      </c>
    </row>
    <row r="55" spans="1:7">
      <c r="A55" s="77" t="s">
        <v>255</v>
      </c>
      <c r="B55" s="77" t="s">
        <v>349</v>
      </c>
      <c r="C55" s="77" t="s">
        <v>350</v>
      </c>
      <c r="D55" s="78" t="s">
        <v>254</v>
      </c>
      <c r="E55" s="78">
        <v>5</v>
      </c>
      <c r="F55" s="45">
        <v>1179.0899999999999</v>
      </c>
      <c r="G55" s="42">
        <f t="shared" si="0"/>
        <v>5895.45</v>
      </c>
    </row>
    <row r="56" spans="1:7">
      <c r="A56" s="77" t="s">
        <v>255</v>
      </c>
      <c r="B56" s="79" t="s">
        <v>351</v>
      </c>
      <c r="C56" s="77" t="s">
        <v>352</v>
      </c>
      <c r="D56" s="78" t="s">
        <v>243</v>
      </c>
      <c r="E56" s="78">
        <v>1</v>
      </c>
      <c r="F56" s="45">
        <v>1192</v>
      </c>
      <c r="G56" s="42">
        <f t="shared" si="0"/>
        <v>1192</v>
      </c>
    </row>
    <row r="57" spans="1:7">
      <c r="A57" s="77" t="s">
        <v>255</v>
      </c>
      <c r="B57" s="77" t="s">
        <v>353</v>
      </c>
      <c r="C57" s="77" t="s">
        <v>354</v>
      </c>
      <c r="D57" s="78" t="s">
        <v>348</v>
      </c>
      <c r="E57" s="78">
        <v>6</v>
      </c>
      <c r="F57" s="45">
        <v>2592.46</v>
      </c>
      <c r="G57" s="42">
        <f t="shared" si="0"/>
        <v>15554.76</v>
      </c>
    </row>
    <row r="58" spans="1:7">
      <c r="A58" s="77" t="s">
        <v>191</v>
      </c>
      <c r="B58" s="77" t="s">
        <v>355</v>
      </c>
      <c r="C58" s="77" t="s">
        <v>356</v>
      </c>
      <c r="D58" s="78" t="s">
        <v>243</v>
      </c>
      <c r="E58" s="78">
        <v>7</v>
      </c>
      <c r="F58" s="45">
        <v>660.8</v>
      </c>
      <c r="G58" s="42">
        <f t="shared" si="0"/>
        <v>4625.5999999999995</v>
      </c>
    </row>
    <row r="59" spans="1:7">
      <c r="A59" s="77" t="s">
        <v>191</v>
      </c>
      <c r="B59" s="79" t="s">
        <v>357</v>
      </c>
      <c r="C59" s="77" t="s">
        <v>358</v>
      </c>
      <c r="D59" s="78" t="s">
        <v>246</v>
      </c>
      <c r="E59" s="78">
        <v>17</v>
      </c>
      <c r="F59" s="45">
        <v>536.9</v>
      </c>
      <c r="G59" s="42">
        <f t="shared" si="0"/>
        <v>9127.2999999999993</v>
      </c>
    </row>
    <row r="60" spans="1:7">
      <c r="A60" s="77" t="s">
        <v>191</v>
      </c>
      <c r="B60" s="77" t="s">
        <v>359</v>
      </c>
      <c r="C60" s="77" t="s">
        <v>360</v>
      </c>
      <c r="D60" s="78" t="s">
        <v>246</v>
      </c>
      <c r="E60" s="78">
        <v>15</v>
      </c>
      <c r="F60" s="45">
        <v>673.78</v>
      </c>
      <c r="G60" s="42">
        <f t="shared" si="0"/>
        <v>10106.699999999999</v>
      </c>
    </row>
    <row r="61" spans="1:7">
      <c r="A61" s="77" t="s">
        <v>249</v>
      </c>
      <c r="B61" s="79" t="s">
        <v>361</v>
      </c>
      <c r="C61" s="77" t="s">
        <v>362</v>
      </c>
      <c r="D61" s="78" t="s">
        <v>246</v>
      </c>
      <c r="E61" s="78">
        <v>4</v>
      </c>
      <c r="F61" s="45">
        <v>151</v>
      </c>
      <c r="G61" s="42">
        <f t="shared" si="0"/>
        <v>604</v>
      </c>
    </row>
    <row r="62" spans="1:7">
      <c r="A62" s="77" t="s">
        <v>191</v>
      </c>
      <c r="B62" s="77" t="s">
        <v>363</v>
      </c>
      <c r="C62" s="77" t="s">
        <v>364</v>
      </c>
      <c r="D62" s="78" t="s">
        <v>246</v>
      </c>
      <c r="E62" s="78">
        <v>1</v>
      </c>
      <c r="F62" s="45">
        <v>495</v>
      </c>
      <c r="G62" s="42">
        <f t="shared" si="0"/>
        <v>495</v>
      </c>
    </row>
    <row r="63" spans="1:7">
      <c r="A63" s="77" t="s">
        <v>255</v>
      </c>
      <c r="B63" s="79" t="s">
        <v>365</v>
      </c>
      <c r="C63" s="77" t="s">
        <v>366</v>
      </c>
      <c r="D63" s="78" t="s">
        <v>254</v>
      </c>
      <c r="E63" s="78">
        <v>12</v>
      </c>
      <c r="F63" s="45">
        <v>66.84</v>
      </c>
      <c r="G63" s="42">
        <f t="shared" si="0"/>
        <v>802.08</v>
      </c>
    </row>
    <row r="64" spans="1:7">
      <c r="A64" s="77" t="s">
        <v>255</v>
      </c>
      <c r="B64" s="77" t="s">
        <v>367</v>
      </c>
      <c r="C64" s="77" t="s">
        <v>368</v>
      </c>
      <c r="D64" s="78" t="s">
        <v>254</v>
      </c>
      <c r="E64" s="78">
        <v>9</v>
      </c>
      <c r="F64" s="45">
        <v>58.91</v>
      </c>
      <c r="G64" s="42">
        <f t="shared" si="0"/>
        <v>530.18999999999994</v>
      </c>
    </row>
    <row r="65" spans="1:7">
      <c r="A65" s="77" t="s">
        <v>191</v>
      </c>
      <c r="B65" s="77" t="s">
        <v>369</v>
      </c>
      <c r="C65" s="77" t="s">
        <v>370</v>
      </c>
      <c r="D65" s="78" t="s">
        <v>246</v>
      </c>
      <c r="E65" s="78">
        <v>12</v>
      </c>
      <c r="F65" s="45">
        <v>438.87</v>
      </c>
      <c r="G65" s="42">
        <f t="shared" si="0"/>
        <v>5266.4400000000005</v>
      </c>
    </row>
    <row r="66" spans="1:7">
      <c r="A66" s="77" t="s">
        <v>191</v>
      </c>
      <c r="B66" s="79" t="s">
        <v>371</v>
      </c>
      <c r="C66" s="77" t="s">
        <v>372</v>
      </c>
      <c r="D66" s="78" t="s">
        <v>246</v>
      </c>
      <c r="E66" s="78">
        <v>23</v>
      </c>
      <c r="F66" s="45">
        <v>46.61</v>
      </c>
      <c r="G66" s="42">
        <f t="shared" si="0"/>
        <v>1072.03</v>
      </c>
    </row>
    <row r="67" spans="1:7">
      <c r="A67" s="77" t="s">
        <v>191</v>
      </c>
      <c r="B67" s="77" t="s">
        <v>373</v>
      </c>
      <c r="C67" s="77" t="s">
        <v>374</v>
      </c>
      <c r="D67" s="78" t="s">
        <v>246</v>
      </c>
      <c r="E67" s="78">
        <v>6</v>
      </c>
      <c r="F67" s="45">
        <v>342.2</v>
      </c>
      <c r="G67" s="42">
        <f t="shared" si="0"/>
        <v>2053.1999999999998</v>
      </c>
    </row>
    <row r="68" spans="1:7">
      <c r="A68" s="77" t="s">
        <v>191</v>
      </c>
      <c r="B68" s="79" t="s">
        <v>375</v>
      </c>
      <c r="C68" s="77" t="s">
        <v>376</v>
      </c>
      <c r="D68" s="78" t="s">
        <v>246</v>
      </c>
      <c r="E68" s="78">
        <v>150</v>
      </c>
      <c r="F68" s="45">
        <v>124.79</v>
      </c>
      <c r="G68" s="42">
        <f t="shared" si="0"/>
        <v>18718.5</v>
      </c>
    </row>
    <row r="69" spans="1:7">
      <c r="A69" s="77" t="s">
        <v>277</v>
      </c>
      <c r="B69" s="79" t="s">
        <v>377</v>
      </c>
      <c r="C69" s="77" t="s">
        <v>378</v>
      </c>
      <c r="D69" s="78" t="s">
        <v>246</v>
      </c>
      <c r="E69" s="78">
        <v>1</v>
      </c>
      <c r="F69" s="45">
        <v>350</v>
      </c>
      <c r="G69" s="42">
        <f t="shared" si="0"/>
        <v>350</v>
      </c>
    </row>
    <row r="70" spans="1:7">
      <c r="A70" s="77" t="s">
        <v>191</v>
      </c>
      <c r="B70" s="77" t="s">
        <v>379</v>
      </c>
      <c r="C70" s="77" t="s">
        <v>380</v>
      </c>
      <c r="D70" s="78" t="s">
        <v>246</v>
      </c>
      <c r="E70" s="78">
        <v>12</v>
      </c>
      <c r="F70" s="45">
        <v>14.76</v>
      </c>
      <c r="G70" s="42">
        <f t="shared" ref="G70:G90" si="1">+F70*E70</f>
        <v>177.12</v>
      </c>
    </row>
    <row r="71" spans="1:7">
      <c r="A71" s="77" t="s">
        <v>191</v>
      </c>
      <c r="B71" s="77" t="s">
        <v>381</v>
      </c>
      <c r="C71" s="77" t="s">
        <v>382</v>
      </c>
      <c r="D71" s="78" t="s">
        <v>383</v>
      </c>
      <c r="E71" s="78">
        <v>35</v>
      </c>
      <c r="F71" s="45">
        <v>338.21</v>
      </c>
      <c r="G71" s="42">
        <f t="shared" si="1"/>
        <v>11837.349999999999</v>
      </c>
    </row>
    <row r="72" spans="1:7">
      <c r="A72" s="77" t="s">
        <v>191</v>
      </c>
      <c r="B72" s="79" t="s">
        <v>384</v>
      </c>
      <c r="C72" s="77" t="s">
        <v>385</v>
      </c>
      <c r="D72" s="78" t="s">
        <v>383</v>
      </c>
      <c r="E72" s="78">
        <v>2</v>
      </c>
      <c r="F72" s="45">
        <v>296.62</v>
      </c>
      <c r="G72" s="42">
        <f t="shared" si="1"/>
        <v>593.24</v>
      </c>
    </row>
    <row r="73" spans="1:7">
      <c r="A73" s="77" t="s">
        <v>386</v>
      </c>
      <c r="B73" s="77" t="s">
        <v>387</v>
      </c>
      <c r="C73" s="77" t="s">
        <v>388</v>
      </c>
      <c r="D73" s="78" t="s">
        <v>389</v>
      </c>
      <c r="E73" s="78">
        <v>43</v>
      </c>
      <c r="F73" s="45">
        <v>289.10000000000002</v>
      </c>
      <c r="G73" s="42">
        <f t="shared" si="1"/>
        <v>12431.300000000001</v>
      </c>
    </row>
    <row r="74" spans="1:7">
      <c r="A74" s="77" t="s">
        <v>386</v>
      </c>
      <c r="B74" s="79" t="s">
        <v>390</v>
      </c>
      <c r="C74" s="77" t="s">
        <v>391</v>
      </c>
      <c r="D74" s="78" t="s">
        <v>389</v>
      </c>
      <c r="E74" s="78">
        <v>24</v>
      </c>
      <c r="F74" s="45">
        <v>389.4</v>
      </c>
      <c r="G74" s="42">
        <f t="shared" si="1"/>
        <v>9345.5999999999985</v>
      </c>
    </row>
    <row r="75" spans="1:7">
      <c r="A75" s="77" t="s">
        <v>191</v>
      </c>
      <c r="B75" s="77" t="s">
        <v>392</v>
      </c>
      <c r="C75" s="77" t="s">
        <v>393</v>
      </c>
      <c r="D75" s="78" t="s">
        <v>246</v>
      </c>
      <c r="E75" s="78">
        <v>20</v>
      </c>
      <c r="F75" s="45">
        <v>30.09</v>
      </c>
      <c r="G75" s="42">
        <f t="shared" si="1"/>
        <v>601.79999999999995</v>
      </c>
    </row>
    <row r="76" spans="1:7">
      <c r="A76" s="77" t="s">
        <v>191</v>
      </c>
      <c r="B76" s="79" t="s">
        <v>394</v>
      </c>
      <c r="C76" s="77" t="s">
        <v>395</v>
      </c>
      <c r="D76" s="78" t="s">
        <v>246</v>
      </c>
      <c r="E76" s="78">
        <v>1</v>
      </c>
      <c r="F76" s="45">
        <v>1048</v>
      </c>
      <c r="G76" s="42">
        <f t="shared" si="1"/>
        <v>1048</v>
      </c>
    </row>
    <row r="77" spans="1:7">
      <c r="A77" s="77" t="s">
        <v>191</v>
      </c>
      <c r="B77" s="77" t="s">
        <v>396</v>
      </c>
      <c r="C77" s="77" t="s">
        <v>397</v>
      </c>
      <c r="D77" s="78" t="s">
        <v>243</v>
      </c>
      <c r="E77" s="78">
        <v>1</v>
      </c>
      <c r="F77" s="45">
        <v>666.45</v>
      </c>
      <c r="G77" s="42">
        <f t="shared" si="1"/>
        <v>666.45</v>
      </c>
    </row>
    <row r="78" spans="1:7">
      <c r="A78" s="77" t="s">
        <v>191</v>
      </c>
      <c r="B78" s="79" t="s">
        <v>398</v>
      </c>
      <c r="C78" s="77" t="s">
        <v>399</v>
      </c>
      <c r="D78" s="78" t="s">
        <v>243</v>
      </c>
      <c r="E78" s="78">
        <v>1</v>
      </c>
      <c r="F78" s="45">
        <v>856</v>
      </c>
      <c r="G78" s="42">
        <f t="shared" si="1"/>
        <v>856</v>
      </c>
    </row>
    <row r="79" spans="1:7">
      <c r="A79" s="77" t="s">
        <v>191</v>
      </c>
      <c r="B79" s="77" t="s">
        <v>400</v>
      </c>
      <c r="C79" s="77" t="s">
        <v>401</v>
      </c>
      <c r="D79" s="78" t="s">
        <v>243</v>
      </c>
      <c r="E79" s="78">
        <v>1</v>
      </c>
      <c r="F79" s="45">
        <v>2124</v>
      </c>
      <c r="G79" s="42">
        <f t="shared" si="1"/>
        <v>2124</v>
      </c>
    </row>
    <row r="80" spans="1:7">
      <c r="A80" s="77" t="s">
        <v>191</v>
      </c>
      <c r="B80" s="79" t="s">
        <v>402</v>
      </c>
      <c r="C80" s="77" t="s">
        <v>403</v>
      </c>
      <c r="D80" s="78" t="s">
        <v>243</v>
      </c>
      <c r="E80" s="78">
        <v>1</v>
      </c>
      <c r="F80" s="45">
        <v>2513.62</v>
      </c>
      <c r="G80" s="42">
        <f t="shared" si="1"/>
        <v>2513.62</v>
      </c>
    </row>
    <row r="81" spans="1:7">
      <c r="A81" s="77" t="s">
        <v>191</v>
      </c>
      <c r="B81" s="77" t="s">
        <v>404</v>
      </c>
      <c r="C81" s="77" t="s">
        <v>405</v>
      </c>
      <c r="D81" s="78" t="s">
        <v>243</v>
      </c>
      <c r="E81" s="78">
        <v>1</v>
      </c>
      <c r="F81" s="45">
        <v>666.45</v>
      </c>
      <c r="G81" s="42">
        <f t="shared" si="1"/>
        <v>666.45</v>
      </c>
    </row>
    <row r="82" spans="1:7">
      <c r="A82" s="77" t="s">
        <v>277</v>
      </c>
      <c r="B82" s="79" t="s">
        <v>406</v>
      </c>
      <c r="C82" s="77" t="s">
        <v>407</v>
      </c>
      <c r="D82" s="78" t="s">
        <v>246</v>
      </c>
      <c r="E82" s="78">
        <v>10</v>
      </c>
      <c r="F82" s="45">
        <v>198.24</v>
      </c>
      <c r="G82" s="42">
        <f t="shared" si="1"/>
        <v>1982.4</v>
      </c>
    </row>
    <row r="83" spans="1:7">
      <c r="A83" s="77" t="s">
        <v>191</v>
      </c>
      <c r="B83" s="77" t="s">
        <v>408</v>
      </c>
      <c r="C83" s="77" t="s">
        <v>409</v>
      </c>
      <c r="D83" s="78" t="s">
        <v>246</v>
      </c>
      <c r="E83" s="78">
        <v>57</v>
      </c>
      <c r="F83" s="45">
        <v>104.94</v>
      </c>
      <c r="G83" s="42">
        <f t="shared" si="1"/>
        <v>5981.58</v>
      </c>
    </row>
    <row r="84" spans="1:7">
      <c r="A84" s="77" t="s">
        <v>191</v>
      </c>
      <c r="B84" s="79" t="s">
        <v>410</v>
      </c>
      <c r="C84" s="77" t="s">
        <v>411</v>
      </c>
      <c r="D84" s="78" t="s">
        <v>246</v>
      </c>
      <c r="E84" s="78">
        <v>12</v>
      </c>
      <c r="F84" s="45">
        <v>328.04</v>
      </c>
      <c r="G84" s="42">
        <f t="shared" si="1"/>
        <v>3936.4800000000005</v>
      </c>
    </row>
    <row r="85" spans="1:7">
      <c r="A85" s="77" t="s">
        <v>191</v>
      </c>
      <c r="B85" s="77" t="s">
        <v>412</v>
      </c>
      <c r="C85" s="77" t="s">
        <v>413</v>
      </c>
      <c r="D85" s="78" t="s">
        <v>254</v>
      </c>
      <c r="E85" s="78">
        <v>10</v>
      </c>
      <c r="F85" s="45">
        <v>96.43</v>
      </c>
      <c r="G85" s="42">
        <f t="shared" si="1"/>
        <v>964.30000000000007</v>
      </c>
    </row>
    <row r="86" spans="1:7">
      <c r="A86" s="77" t="s">
        <v>217</v>
      </c>
      <c r="B86" s="77" t="s">
        <v>414</v>
      </c>
      <c r="C86" s="77" t="s">
        <v>415</v>
      </c>
      <c r="D86" s="78" t="s">
        <v>416</v>
      </c>
      <c r="E86" s="78">
        <v>1</v>
      </c>
      <c r="F86" s="45">
        <v>831</v>
      </c>
      <c r="G86" s="42">
        <f t="shared" si="1"/>
        <v>831</v>
      </c>
    </row>
    <row r="87" spans="1:7">
      <c r="A87" s="77" t="s">
        <v>191</v>
      </c>
      <c r="B87" s="79" t="s">
        <v>417</v>
      </c>
      <c r="C87" s="77" t="s">
        <v>418</v>
      </c>
      <c r="D87" s="78" t="s">
        <v>246</v>
      </c>
      <c r="E87" s="78">
        <v>20</v>
      </c>
      <c r="F87" s="45">
        <v>50.09</v>
      </c>
      <c r="G87" s="42">
        <f t="shared" si="1"/>
        <v>1001.8000000000001</v>
      </c>
    </row>
    <row r="88" spans="1:7">
      <c r="A88" s="77" t="s">
        <v>277</v>
      </c>
      <c r="B88" s="77" t="s">
        <v>419</v>
      </c>
      <c r="C88" s="77" t="s">
        <v>420</v>
      </c>
      <c r="D88" s="78" t="s">
        <v>254</v>
      </c>
      <c r="E88" s="78">
        <v>3</v>
      </c>
      <c r="F88" s="45">
        <v>150</v>
      </c>
      <c r="G88" s="42">
        <f t="shared" si="1"/>
        <v>450</v>
      </c>
    </row>
    <row r="89" spans="1:7">
      <c r="A89" s="77" t="s">
        <v>191</v>
      </c>
      <c r="B89" s="79" t="s">
        <v>421</v>
      </c>
      <c r="C89" s="77" t="s">
        <v>422</v>
      </c>
      <c r="D89" s="78" t="s">
        <v>246</v>
      </c>
      <c r="E89" s="78">
        <v>8</v>
      </c>
      <c r="F89" s="45">
        <v>73.16</v>
      </c>
      <c r="G89" s="42">
        <f t="shared" si="1"/>
        <v>585.28</v>
      </c>
    </row>
    <row r="90" spans="1:7">
      <c r="A90" s="77" t="s">
        <v>255</v>
      </c>
      <c r="B90" s="77" t="s">
        <v>423</v>
      </c>
      <c r="C90" s="77" t="s">
        <v>424</v>
      </c>
      <c r="D90" s="78" t="s">
        <v>254</v>
      </c>
      <c r="E90" s="78">
        <v>55</v>
      </c>
      <c r="F90" s="45">
        <v>34.18</v>
      </c>
      <c r="G90" s="42">
        <f t="shared" si="1"/>
        <v>1879.9</v>
      </c>
    </row>
    <row r="91" spans="1:7">
      <c r="A91" s="101" t="s">
        <v>156</v>
      </c>
      <c r="B91" s="101"/>
      <c r="C91" s="101"/>
      <c r="D91" s="101"/>
      <c r="E91" s="101"/>
      <c r="F91" s="101"/>
      <c r="G91" s="80">
        <f>SUM(G6:G90)</f>
        <v>354870.2900000001</v>
      </c>
    </row>
  </sheetData>
  <mergeCells count="1">
    <mergeCell ref="A91:F91"/>
  </mergeCells>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21E4-2F1F-478D-B879-44156418E533}">
  <dimension ref="A1:H19"/>
  <sheetViews>
    <sheetView zoomScaleNormal="100" workbookViewId="0">
      <selection activeCell="J9" sqref="J9"/>
    </sheetView>
  </sheetViews>
  <sheetFormatPr baseColWidth="10" defaultRowHeight="14.25"/>
  <cols>
    <col min="1" max="4" width="11.42578125" style="2"/>
    <col min="5" max="5" width="9.7109375" style="2" customWidth="1"/>
    <col min="6" max="6" width="20.7109375" style="2" customWidth="1"/>
    <col min="7" max="7" width="18.85546875" style="2" customWidth="1"/>
    <col min="8" max="8" width="20.42578125" style="2" customWidth="1"/>
    <col min="9" max="259" width="11.42578125" style="2"/>
    <col min="260" max="260" width="5.7109375" style="2" customWidth="1"/>
    <col min="261" max="263" width="13.7109375" style="2" customWidth="1"/>
    <col min="264" max="264" width="13.42578125" style="2" customWidth="1"/>
    <col min="265" max="515" width="11.42578125" style="2"/>
    <col min="516" max="516" width="5.7109375" style="2" customWidth="1"/>
    <col min="517" max="519" width="13.7109375" style="2" customWidth="1"/>
    <col min="520" max="520" width="13.42578125" style="2" customWidth="1"/>
    <col min="521" max="771" width="11.42578125" style="2"/>
    <col min="772" max="772" width="5.7109375" style="2" customWidth="1"/>
    <col min="773" max="775" width="13.7109375" style="2" customWidth="1"/>
    <col min="776" max="776" width="13.42578125" style="2" customWidth="1"/>
    <col min="777" max="1027" width="11.42578125" style="2"/>
    <col min="1028" max="1028" width="5.7109375" style="2" customWidth="1"/>
    <col min="1029" max="1031" width="13.7109375" style="2" customWidth="1"/>
    <col min="1032" max="1032" width="13.42578125" style="2" customWidth="1"/>
    <col min="1033" max="1283" width="11.42578125" style="2"/>
    <col min="1284" max="1284" width="5.7109375" style="2" customWidth="1"/>
    <col min="1285" max="1287" width="13.7109375" style="2" customWidth="1"/>
    <col min="1288" max="1288" width="13.42578125" style="2" customWidth="1"/>
    <col min="1289" max="1539" width="11.42578125" style="2"/>
    <col min="1540" max="1540" width="5.7109375" style="2" customWidth="1"/>
    <col min="1541" max="1543" width="13.7109375" style="2" customWidth="1"/>
    <col min="1544" max="1544" width="13.42578125" style="2" customWidth="1"/>
    <col min="1545" max="1795" width="11.42578125" style="2"/>
    <col min="1796" max="1796" width="5.7109375" style="2" customWidth="1"/>
    <col min="1797" max="1799" width="13.7109375" style="2" customWidth="1"/>
    <col min="1800" max="1800" width="13.42578125" style="2" customWidth="1"/>
    <col min="1801" max="2051" width="11.42578125" style="2"/>
    <col min="2052" max="2052" width="5.7109375" style="2" customWidth="1"/>
    <col min="2053" max="2055" width="13.7109375" style="2" customWidth="1"/>
    <col min="2056" max="2056" width="13.42578125" style="2" customWidth="1"/>
    <col min="2057" max="2307" width="11.42578125" style="2"/>
    <col min="2308" max="2308" width="5.7109375" style="2" customWidth="1"/>
    <col min="2309" max="2311" width="13.7109375" style="2" customWidth="1"/>
    <col min="2312" max="2312" width="13.42578125" style="2" customWidth="1"/>
    <col min="2313" max="2563" width="11.42578125" style="2"/>
    <col min="2564" max="2564" width="5.7109375" style="2" customWidth="1"/>
    <col min="2565" max="2567" width="13.7109375" style="2" customWidth="1"/>
    <col min="2568" max="2568" width="13.42578125" style="2" customWidth="1"/>
    <col min="2569" max="2819" width="11.42578125" style="2"/>
    <col min="2820" max="2820" width="5.7109375" style="2" customWidth="1"/>
    <col min="2821" max="2823" width="13.7109375" style="2" customWidth="1"/>
    <col min="2824" max="2824" width="13.42578125" style="2" customWidth="1"/>
    <col min="2825" max="3075" width="11.42578125" style="2"/>
    <col min="3076" max="3076" width="5.7109375" style="2" customWidth="1"/>
    <col min="3077" max="3079" width="13.7109375" style="2" customWidth="1"/>
    <col min="3080" max="3080" width="13.42578125" style="2" customWidth="1"/>
    <col min="3081" max="3331" width="11.42578125" style="2"/>
    <col min="3332" max="3332" width="5.7109375" style="2" customWidth="1"/>
    <col min="3333" max="3335" width="13.7109375" style="2" customWidth="1"/>
    <col min="3336" max="3336" width="13.42578125" style="2" customWidth="1"/>
    <col min="3337" max="3587" width="11.42578125" style="2"/>
    <col min="3588" max="3588" width="5.7109375" style="2" customWidth="1"/>
    <col min="3589" max="3591" width="13.7109375" style="2" customWidth="1"/>
    <col min="3592" max="3592" width="13.42578125" style="2" customWidth="1"/>
    <col min="3593" max="3843" width="11.42578125" style="2"/>
    <col min="3844" max="3844" width="5.7109375" style="2" customWidth="1"/>
    <col min="3845" max="3847" width="13.7109375" style="2" customWidth="1"/>
    <col min="3848" max="3848" width="13.42578125" style="2" customWidth="1"/>
    <col min="3849" max="4099" width="11.42578125" style="2"/>
    <col min="4100" max="4100" width="5.7109375" style="2" customWidth="1"/>
    <col min="4101" max="4103" width="13.7109375" style="2" customWidth="1"/>
    <col min="4104" max="4104" width="13.42578125" style="2" customWidth="1"/>
    <col min="4105" max="4355" width="11.42578125" style="2"/>
    <col min="4356" max="4356" width="5.7109375" style="2" customWidth="1"/>
    <col min="4357" max="4359" width="13.7109375" style="2" customWidth="1"/>
    <col min="4360" max="4360" width="13.42578125" style="2" customWidth="1"/>
    <col min="4361" max="4611" width="11.42578125" style="2"/>
    <col min="4612" max="4612" width="5.7109375" style="2" customWidth="1"/>
    <col min="4613" max="4615" width="13.7109375" style="2" customWidth="1"/>
    <col min="4616" max="4616" width="13.42578125" style="2" customWidth="1"/>
    <col min="4617" max="4867" width="11.42578125" style="2"/>
    <col min="4868" max="4868" width="5.7109375" style="2" customWidth="1"/>
    <col min="4869" max="4871" width="13.7109375" style="2" customWidth="1"/>
    <col min="4872" max="4872" width="13.42578125" style="2" customWidth="1"/>
    <col min="4873" max="5123" width="11.42578125" style="2"/>
    <col min="5124" max="5124" width="5.7109375" style="2" customWidth="1"/>
    <col min="5125" max="5127" width="13.7109375" style="2" customWidth="1"/>
    <col min="5128" max="5128" width="13.42578125" style="2" customWidth="1"/>
    <col min="5129" max="5379" width="11.42578125" style="2"/>
    <col min="5380" max="5380" width="5.7109375" style="2" customWidth="1"/>
    <col min="5381" max="5383" width="13.7109375" style="2" customWidth="1"/>
    <col min="5384" max="5384" width="13.42578125" style="2" customWidth="1"/>
    <col min="5385" max="5635" width="11.42578125" style="2"/>
    <col min="5636" max="5636" width="5.7109375" style="2" customWidth="1"/>
    <col min="5637" max="5639" width="13.7109375" style="2" customWidth="1"/>
    <col min="5640" max="5640" width="13.42578125" style="2" customWidth="1"/>
    <col min="5641" max="5891" width="11.42578125" style="2"/>
    <col min="5892" max="5892" width="5.7109375" style="2" customWidth="1"/>
    <col min="5893" max="5895" width="13.7109375" style="2" customWidth="1"/>
    <col min="5896" max="5896" width="13.42578125" style="2" customWidth="1"/>
    <col min="5897" max="6147" width="11.42578125" style="2"/>
    <col min="6148" max="6148" width="5.7109375" style="2" customWidth="1"/>
    <col min="6149" max="6151" width="13.7109375" style="2" customWidth="1"/>
    <col min="6152" max="6152" width="13.42578125" style="2" customWidth="1"/>
    <col min="6153" max="6403" width="11.42578125" style="2"/>
    <col min="6404" max="6404" width="5.7109375" style="2" customWidth="1"/>
    <col min="6405" max="6407" width="13.7109375" style="2" customWidth="1"/>
    <col min="6408" max="6408" width="13.42578125" style="2" customWidth="1"/>
    <col min="6409" max="6659" width="11.42578125" style="2"/>
    <col min="6660" max="6660" width="5.7109375" style="2" customWidth="1"/>
    <col min="6661" max="6663" width="13.7109375" style="2" customWidth="1"/>
    <col min="6664" max="6664" width="13.42578125" style="2" customWidth="1"/>
    <col min="6665" max="6915" width="11.42578125" style="2"/>
    <col min="6916" max="6916" width="5.7109375" style="2" customWidth="1"/>
    <col min="6917" max="6919" width="13.7109375" style="2" customWidth="1"/>
    <col min="6920" max="6920" width="13.42578125" style="2" customWidth="1"/>
    <col min="6921" max="7171" width="11.42578125" style="2"/>
    <col min="7172" max="7172" width="5.7109375" style="2" customWidth="1"/>
    <col min="7173" max="7175" width="13.7109375" style="2" customWidth="1"/>
    <col min="7176" max="7176" width="13.42578125" style="2" customWidth="1"/>
    <col min="7177" max="7427" width="11.42578125" style="2"/>
    <col min="7428" max="7428" width="5.7109375" style="2" customWidth="1"/>
    <col min="7429" max="7431" width="13.7109375" style="2" customWidth="1"/>
    <col min="7432" max="7432" width="13.42578125" style="2" customWidth="1"/>
    <col min="7433" max="7683" width="11.42578125" style="2"/>
    <col min="7684" max="7684" width="5.7109375" style="2" customWidth="1"/>
    <col min="7685" max="7687" width="13.7109375" style="2" customWidth="1"/>
    <col min="7688" max="7688" width="13.42578125" style="2" customWidth="1"/>
    <col min="7689" max="7939" width="11.42578125" style="2"/>
    <col min="7940" max="7940" width="5.7109375" style="2" customWidth="1"/>
    <col min="7941" max="7943" width="13.7109375" style="2" customWidth="1"/>
    <col min="7944" max="7944" width="13.42578125" style="2" customWidth="1"/>
    <col min="7945" max="8195" width="11.42578125" style="2"/>
    <col min="8196" max="8196" width="5.7109375" style="2" customWidth="1"/>
    <col min="8197" max="8199" width="13.7109375" style="2" customWidth="1"/>
    <col min="8200" max="8200" width="13.42578125" style="2" customWidth="1"/>
    <col min="8201" max="8451" width="11.42578125" style="2"/>
    <col min="8452" max="8452" width="5.7109375" style="2" customWidth="1"/>
    <col min="8453" max="8455" width="13.7109375" style="2" customWidth="1"/>
    <col min="8456" max="8456" width="13.42578125" style="2" customWidth="1"/>
    <col min="8457" max="8707" width="11.42578125" style="2"/>
    <col min="8708" max="8708" width="5.7109375" style="2" customWidth="1"/>
    <col min="8709" max="8711" width="13.7109375" style="2" customWidth="1"/>
    <col min="8712" max="8712" width="13.42578125" style="2" customWidth="1"/>
    <col min="8713" max="8963" width="11.42578125" style="2"/>
    <col min="8964" max="8964" width="5.7109375" style="2" customWidth="1"/>
    <col min="8965" max="8967" width="13.7109375" style="2" customWidth="1"/>
    <col min="8968" max="8968" width="13.42578125" style="2" customWidth="1"/>
    <col min="8969" max="9219" width="11.42578125" style="2"/>
    <col min="9220" max="9220" width="5.7109375" style="2" customWidth="1"/>
    <col min="9221" max="9223" width="13.7109375" style="2" customWidth="1"/>
    <col min="9224" max="9224" width="13.42578125" style="2" customWidth="1"/>
    <col min="9225" max="9475" width="11.42578125" style="2"/>
    <col min="9476" max="9476" width="5.7109375" style="2" customWidth="1"/>
    <col min="9477" max="9479" width="13.7109375" style="2" customWidth="1"/>
    <col min="9480" max="9480" width="13.42578125" style="2" customWidth="1"/>
    <col min="9481" max="9731" width="11.42578125" style="2"/>
    <col min="9732" max="9732" width="5.7109375" style="2" customWidth="1"/>
    <col min="9733" max="9735" width="13.7109375" style="2" customWidth="1"/>
    <col min="9736" max="9736" width="13.42578125" style="2" customWidth="1"/>
    <col min="9737" max="9987" width="11.42578125" style="2"/>
    <col min="9988" max="9988" width="5.7109375" style="2" customWidth="1"/>
    <col min="9989" max="9991" width="13.7109375" style="2" customWidth="1"/>
    <col min="9992" max="9992" width="13.42578125" style="2" customWidth="1"/>
    <col min="9993" max="10243" width="11.42578125" style="2"/>
    <col min="10244" max="10244" width="5.7109375" style="2" customWidth="1"/>
    <col min="10245" max="10247" width="13.7109375" style="2" customWidth="1"/>
    <col min="10248" max="10248" width="13.42578125" style="2" customWidth="1"/>
    <col min="10249" max="10499" width="11.42578125" style="2"/>
    <col min="10500" max="10500" width="5.7109375" style="2" customWidth="1"/>
    <col min="10501" max="10503" width="13.7109375" style="2" customWidth="1"/>
    <col min="10504" max="10504" width="13.42578125" style="2" customWidth="1"/>
    <col min="10505" max="10755" width="11.42578125" style="2"/>
    <col min="10756" max="10756" width="5.7109375" style="2" customWidth="1"/>
    <col min="10757" max="10759" width="13.7109375" style="2" customWidth="1"/>
    <col min="10760" max="10760" width="13.42578125" style="2" customWidth="1"/>
    <col min="10761" max="11011" width="11.42578125" style="2"/>
    <col min="11012" max="11012" width="5.7109375" style="2" customWidth="1"/>
    <col min="11013" max="11015" width="13.7109375" style="2" customWidth="1"/>
    <col min="11016" max="11016" width="13.42578125" style="2" customWidth="1"/>
    <col min="11017" max="11267" width="11.42578125" style="2"/>
    <col min="11268" max="11268" width="5.7109375" style="2" customWidth="1"/>
    <col min="11269" max="11271" width="13.7109375" style="2" customWidth="1"/>
    <col min="11272" max="11272" width="13.42578125" style="2" customWidth="1"/>
    <col min="11273" max="11523" width="11.42578125" style="2"/>
    <col min="11524" max="11524" width="5.7109375" style="2" customWidth="1"/>
    <col min="11525" max="11527" width="13.7109375" style="2" customWidth="1"/>
    <col min="11528" max="11528" width="13.42578125" style="2" customWidth="1"/>
    <col min="11529" max="11779" width="11.42578125" style="2"/>
    <col min="11780" max="11780" width="5.7109375" style="2" customWidth="1"/>
    <col min="11781" max="11783" width="13.7109375" style="2" customWidth="1"/>
    <col min="11784" max="11784" width="13.42578125" style="2" customWidth="1"/>
    <col min="11785" max="12035" width="11.42578125" style="2"/>
    <col min="12036" max="12036" width="5.7109375" style="2" customWidth="1"/>
    <col min="12037" max="12039" width="13.7109375" style="2" customWidth="1"/>
    <col min="12040" max="12040" width="13.42578125" style="2" customWidth="1"/>
    <col min="12041" max="12291" width="11.42578125" style="2"/>
    <col min="12292" max="12292" width="5.7109375" style="2" customWidth="1"/>
    <col min="12293" max="12295" width="13.7109375" style="2" customWidth="1"/>
    <col min="12296" max="12296" width="13.42578125" style="2" customWidth="1"/>
    <col min="12297" max="12547" width="11.42578125" style="2"/>
    <col min="12548" max="12548" width="5.7109375" style="2" customWidth="1"/>
    <col min="12549" max="12551" width="13.7109375" style="2" customWidth="1"/>
    <col min="12552" max="12552" width="13.42578125" style="2" customWidth="1"/>
    <col min="12553" max="12803" width="11.42578125" style="2"/>
    <col min="12804" max="12804" width="5.7109375" style="2" customWidth="1"/>
    <col min="12805" max="12807" width="13.7109375" style="2" customWidth="1"/>
    <col min="12808" max="12808" width="13.42578125" style="2" customWidth="1"/>
    <col min="12809" max="13059" width="11.42578125" style="2"/>
    <col min="13060" max="13060" width="5.7109375" style="2" customWidth="1"/>
    <col min="13061" max="13063" width="13.7109375" style="2" customWidth="1"/>
    <col min="13064" max="13064" width="13.42578125" style="2" customWidth="1"/>
    <col min="13065" max="13315" width="11.42578125" style="2"/>
    <col min="13316" max="13316" width="5.7109375" style="2" customWidth="1"/>
    <col min="13317" max="13319" width="13.7109375" style="2" customWidth="1"/>
    <col min="13320" max="13320" width="13.42578125" style="2" customWidth="1"/>
    <col min="13321" max="13571" width="11.42578125" style="2"/>
    <col min="13572" max="13572" width="5.7109375" style="2" customWidth="1"/>
    <col min="13573" max="13575" width="13.7109375" style="2" customWidth="1"/>
    <col min="13576" max="13576" width="13.42578125" style="2" customWidth="1"/>
    <col min="13577" max="13827" width="11.42578125" style="2"/>
    <col min="13828" max="13828" width="5.7109375" style="2" customWidth="1"/>
    <col min="13829" max="13831" width="13.7109375" style="2" customWidth="1"/>
    <col min="13832" max="13832" width="13.42578125" style="2" customWidth="1"/>
    <col min="13833" max="14083" width="11.42578125" style="2"/>
    <col min="14084" max="14084" width="5.7109375" style="2" customWidth="1"/>
    <col min="14085" max="14087" width="13.7109375" style="2" customWidth="1"/>
    <col min="14088" max="14088" width="13.42578125" style="2" customWidth="1"/>
    <col min="14089" max="14339" width="11.42578125" style="2"/>
    <col min="14340" max="14340" width="5.7109375" style="2" customWidth="1"/>
    <col min="14341" max="14343" width="13.7109375" style="2" customWidth="1"/>
    <col min="14344" max="14344" width="13.42578125" style="2" customWidth="1"/>
    <col min="14345" max="14595" width="11.42578125" style="2"/>
    <col min="14596" max="14596" width="5.7109375" style="2" customWidth="1"/>
    <col min="14597" max="14599" width="13.7109375" style="2" customWidth="1"/>
    <col min="14600" max="14600" width="13.42578125" style="2" customWidth="1"/>
    <col min="14601" max="14851" width="11.42578125" style="2"/>
    <col min="14852" max="14852" width="5.7109375" style="2" customWidth="1"/>
    <col min="14853" max="14855" width="13.7109375" style="2" customWidth="1"/>
    <col min="14856" max="14856" width="13.42578125" style="2" customWidth="1"/>
    <col min="14857" max="15107" width="11.42578125" style="2"/>
    <col min="15108" max="15108" width="5.7109375" style="2" customWidth="1"/>
    <col min="15109" max="15111" width="13.7109375" style="2" customWidth="1"/>
    <col min="15112" max="15112" width="13.42578125" style="2" customWidth="1"/>
    <col min="15113" max="15363" width="11.42578125" style="2"/>
    <col min="15364" max="15364" width="5.7109375" style="2" customWidth="1"/>
    <col min="15365" max="15367" width="13.7109375" style="2" customWidth="1"/>
    <col min="15368" max="15368" width="13.42578125" style="2" customWidth="1"/>
    <col min="15369" max="15619" width="11.42578125" style="2"/>
    <col min="15620" max="15620" width="5.7109375" style="2" customWidth="1"/>
    <col min="15621" max="15623" width="13.7109375" style="2" customWidth="1"/>
    <col min="15624" max="15624" width="13.42578125" style="2" customWidth="1"/>
    <col min="15625" max="15875" width="11.42578125" style="2"/>
    <col min="15876" max="15876" width="5.7109375" style="2" customWidth="1"/>
    <col min="15877" max="15879" width="13.7109375" style="2" customWidth="1"/>
    <col min="15880" max="15880" width="13.42578125" style="2" customWidth="1"/>
    <col min="15881" max="16131" width="11.42578125" style="2"/>
    <col min="16132" max="16132" width="5.7109375" style="2" customWidth="1"/>
    <col min="16133" max="16135" width="13.7109375" style="2" customWidth="1"/>
    <col min="16136" max="16136" width="13.42578125" style="2" customWidth="1"/>
    <col min="16137" max="16384" width="11.42578125" style="2"/>
  </cols>
  <sheetData>
    <row r="1" spans="1:8" ht="15">
      <c r="A1" s="7" t="s">
        <v>598</v>
      </c>
      <c r="B1" s="7" t="s">
        <v>128</v>
      </c>
    </row>
    <row r="2" spans="1:8" ht="15">
      <c r="A2" s="2" t="s">
        <v>228</v>
      </c>
    </row>
    <row r="3" spans="1:8">
      <c r="A3" s="2" t="s">
        <v>129</v>
      </c>
    </row>
    <row r="5" spans="1:8" ht="15">
      <c r="A5" s="102" t="s">
        <v>130</v>
      </c>
      <c r="B5" s="103"/>
      <c r="C5" s="103"/>
      <c r="D5" s="103"/>
      <c r="E5" s="104"/>
      <c r="F5" s="38">
        <v>2018</v>
      </c>
      <c r="G5" s="39" t="s">
        <v>131</v>
      </c>
      <c r="H5" s="39" t="s">
        <v>132</v>
      </c>
    </row>
    <row r="6" spans="1:8">
      <c r="A6" s="40" t="s">
        <v>133</v>
      </c>
      <c r="B6" s="30"/>
      <c r="C6" s="30"/>
      <c r="D6" s="30"/>
      <c r="E6" s="41"/>
      <c r="F6" s="42">
        <v>4275057.3</v>
      </c>
      <c r="G6" s="42">
        <v>780230.5</v>
      </c>
      <c r="H6" s="42">
        <f>+F6-G6</f>
        <v>3494826.8</v>
      </c>
    </row>
    <row r="7" spans="1:8">
      <c r="A7" s="40" t="s">
        <v>134</v>
      </c>
      <c r="B7" s="43"/>
      <c r="C7" s="43"/>
      <c r="D7" s="43"/>
      <c r="E7" s="44"/>
      <c r="F7" s="42">
        <v>2768831.26</v>
      </c>
      <c r="G7" s="42">
        <v>2072878.2</v>
      </c>
      <c r="H7" s="42">
        <f t="shared" ref="H7:H16" si="0">+F7-G7</f>
        <v>695953.05999999982</v>
      </c>
    </row>
    <row r="8" spans="1:8">
      <c r="A8" s="40" t="s">
        <v>135</v>
      </c>
      <c r="B8" s="43"/>
      <c r="C8" s="43"/>
      <c r="D8" s="43"/>
      <c r="E8" s="44"/>
      <c r="F8" s="42">
        <v>1326015.3600000001</v>
      </c>
      <c r="G8" s="42">
        <v>142252.91</v>
      </c>
      <c r="H8" s="42">
        <f t="shared" si="0"/>
        <v>1183762.4500000002</v>
      </c>
    </row>
    <row r="9" spans="1:8">
      <c r="A9" s="40" t="s">
        <v>136</v>
      </c>
      <c r="B9" s="43"/>
      <c r="C9" s="43"/>
      <c r="D9" s="43"/>
      <c r="E9" s="44"/>
      <c r="F9" s="42">
        <v>8019.02</v>
      </c>
      <c r="G9" s="42">
        <v>1737.02</v>
      </c>
      <c r="H9" s="42">
        <f t="shared" si="0"/>
        <v>6282</v>
      </c>
    </row>
    <row r="10" spans="1:8">
      <c r="A10" s="40" t="s">
        <v>137</v>
      </c>
      <c r="B10" s="43"/>
      <c r="C10" s="43"/>
      <c r="D10" s="43"/>
      <c r="E10" s="44"/>
      <c r="F10" s="42">
        <v>441141.64</v>
      </c>
      <c r="G10" s="42">
        <v>190180.39</v>
      </c>
      <c r="H10" s="42">
        <f t="shared" si="0"/>
        <v>250961.25</v>
      </c>
    </row>
    <row r="11" spans="1:8">
      <c r="A11" s="40" t="s">
        <v>138</v>
      </c>
      <c r="B11" s="43"/>
      <c r="C11" s="43"/>
      <c r="D11" s="43"/>
      <c r="E11" s="44"/>
      <c r="F11" s="42">
        <v>5006358.5599999996</v>
      </c>
      <c r="G11" s="42">
        <v>2102882.08</v>
      </c>
      <c r="H11" s="42">
        <f t="shared" si="0"/>
        <v>2903476.4799999995</v>
      </c>
    </row>
    <row r="12" spans="1:8">
      <c r="A12" s="40" t="s">
        <v>139</v>
      </c>
      <c r="B12" s="43"/>
      <c r="C12" s="43"/>
      <c r="D12" s="43"/>
      <c r="E12" s="44"/>
      <c r="F12" s="45">
        <v>661002.88</v>
      </c>
      <c r="G12" s="45">
        <v>141816.06</v>
      </c>
      <c r="H12" s="42">
        <f t="shared" si="0"/>
        <v>519186.82</v>
      </c>
    </row>
    <row r="13" spans="1:8">
      <c r="A13" s="40" t="s">
        <v>140</v>
      </c>
      <c r="B13" s="43"/>
      <c r="C13" s="43"/>
      <c r="D13" s="43"/>
      <c r="E13" s="44"/>
      <c r="F13" s="45">
        <v>3306950</v>
      </c>
      <c r="G13" s="45">
        <v>0</v>
      </c>
      <c r="H13" s="42">
        <f t="shared" si="0"/>
        <v>3306950</v>
      </c>
    </row>
    <row r="14" spans="1:8">
      <c r="A14" s="40" t="s">
        <v>141</v>
      </c>
      <c r="B14" s="43"/>
      <c r="C14" s="43"/>
      <c r="D14" s="43"/>
      <c r="E14" s="44"/>
      <c r="F14" s="42">
        <v>28261</v>
      </c>
      <c r="G14" s="42">
        <v>1883.53</v>
      </c>
      <c r="H14" s="42">
        <f t="shared" si="0"/>
        <v>26377.47</v>
      </c>
    </row>
    <row r="15" spans="1:8">
      <c r="A15" s="40" t="s">
        <v>142</v>
      </c>
      <c r="B15" s="43"/>
      <c r="C15" s="43"/>
      <c r="D15" s="43"/>
      <c r="E15" s="44"/>
      <c r="F15" s="42">
        <v>162133.28</v>
      </c>
      <c r="G15" s="42">
        <v>6996.86</v>
      </c>
      <c r="H15" s="42">
        <f t="shared" si="0"/>
        <v>155136.42000000001</v>
      </c>
    </row>
    <row r="16" spans="1:8">
      <c r="A16" s="40" t="s">
        <v>143</v>
      </c>
      <c r="B16" s="43"/>
      <c r="C16" s="43"/>
      <c r="D16" s="43"/>
      <c r="E16" s="44"/>
      <c r="F16" s="46">
        <v>13924</v>
      </c>
      <c r="G16" s="46">
        <v>3515.97</v>
      </c>
      <c r="H16" s="42">
        <f t="shared" si="0"/>
        <v>10408.030000000001</v>
      </c>
    </row>
    <row r="17" spans="1:8" ht="15.75" thickBot="1">
      <c r="A17" s="47"/>
      <c r="B17" s="30"/>
      <c r="C17" s="48" t="s">
        <v>144</v>
      </c>
      <c r="D17" s="30"/>
      <c r="E17" s="41"/>
      <c r="F17" s="49">
        <f>SUM(F6:F16)</f>
        <v>17997694.300000004</v>
      </c>
      <c r="G17" s="49">
        <f>SUM(G6:G16)</f>
        <v>5444373.5200000005</v>
      </c>
      <c r="H17" s="49">
        <f>SUM(H6:H16)</f>
        <v>12553320.779999999</v>
      </c>
    </row>
    <row r="18" spans="1:8" ht="15" thickTop="1">
      <c r="H18" s="9"/>
    </row>
    <row r="19" spans="1:8">
      <c r="F19" s="9"/>
    </row>
  </sheetData>
  <mergeCells count="1">
    <mergeCell ref="A5:E5"/>
  </mergeCells>
  <pageMargins left="0.7" right="0.7" top="0.75" bottom="0.75" header="0.3" footer="0.3"/>
  <pageSetup orientation="landscape" horizontalDpi="0" verticalDpi="0" r:id="rId1"/>
  <ignoredErrors>
    <ignoredError sqref="F1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C6F4-C28D-417F-8DBC-AF8434A01859}">
  <dimension ref="A1:G31"/>
  <sheetViews>
    <sheetView view="pageBreakPreview" zoomScale="60" zoomScaleNormal="100" workbookViewId="0">
      <selection activeCell="E15" sqref="E15"/>
    </sheetView>
  </sheetViews>
  <sheetFormatPr baseColWidth="10" defaultColWidth="15.85546875" defaultRowHeight="14.25"/>
  <cols>
    <col min="1" max="16384" width="15.85546875" style="2"/>
  </cols>
  <sheetData>
    <row r="1" spans="1:7" ht="15">
      <c r="A1" s="7" t="s">
        <v>145</v>
      </c>
      <c r="B1" s="7" t="s">
        <v>146</v>
      </c>
    </row>
    <row r="2" spans="1:7">
      <c r="A2" s="2" t="s">
        <v>229</v>
      </c>
    </row>
    <row r="3" spans="1:7" ht="15">
      <c r="A3" s="2" t="s">
        <v>230</v>
      </c>
    </row>
    <row r="5" spans="1:7">
      <c r="A5" s="2" t="s">
        <v>147</v>
      </c>
      <c r="F5" s="9"/>
      <c r="G5" s="9"/>
    </row>
    <row r="6" spans="1:7">
      <c r="A6" s="2" t="s">
        <v>148</v>
      </c>
      <c r="F6" s="9"/>
      <c r="G6" s="9"/>
    </row>
    <row r="7" spans="1:7" ht="15">
      <c r="A7" s="7" t="s">
        <v>149</v>
      </c>
      <c r="D7" s="27">
        <v>200703.99</v>
      </c>
    </row>
    <row r="8" spans="1:7" ht="15.75" thickBot="1">
      <c r="D8" s="31">
        <f>+D7</f>
        <v>200703.99</v>
      </c>
      <c r="F8" s="9"/>
    </row>
    <row r="9" spans="1:7" ht="15" thickTop="1"/>
    <row r="10" spans="1:7" ht="15">
      <c r="A10" s="7" t="s">
        <v>150</v>
      </c>
    </row>
    <row r="11" spans="1:7">
      <c r="A11" s="2" t="s">
        <v>151</v>
      </c>
    </row>
    <row r="12" spans="1:7">
      <c r="A12" s="2" t="s">
        <v>152</v>
      </c>
      <c r="B12" s="27">
        <v>14985.39</v>
      </c>
      <c r="C12" s="32" t="s">
        <v>153</v>
      </c>
    </row>
    <row r="13" spans="1:7">
      <c r="A13" s="2" t="s">
        <v>154</v>
      </c>
      <c r="B13" s="27">
        <v>14985.39</v>
      </c>
      <c r="C13" s="32" t="s">
        <v>153</v>
      </c>
    </row>
    <row r="14" spans="1:7" ht="15.75" thickBot="1">
      <c r="A14" s="7" t="s">
        <v>155</v>
      </c>
      <c r="B14" s="33">
        <f>SUM(B12:B13)</f>
        <v>29970.78</v>
      </c>
      <c r="C14" s="34"/>
      <c r="D14" s="7" t="s">
        <v>156</v>
      </c>
    </row>
    <row r="15" spans="1:7" ht="15" thickTop="1"/>
    <row r="16" spans="1:7" ht="15">
      <c r="A16" s="7">
        <v>2018</v>
      </c>
    </row>
    <row r="17" spans="1:3">
      <c r="A17" s="2" t="s">
        <v>157</v>
      </c>
      <c r="B17" s="27">
        <f>200703.99/12</f>
        <v>16725.3325</v>
      </c>
      <c r="C17" s="2" t="s">
        <v>153</v>
      </c>
    </row>
    <row r="18" spans="1:3">
      <c r="A18" s="2" t="s">
        <v>158</v>
      </c>
      <c r="B18" s="27">
        <v>16725.330000000002</v>
      </c>
      <c r="C18" s="2" t="s">
        <v>153</v>
      </c>
    </row>
    <row r="19" spans="1:3">
      <c r="A19" s="2" t="s">
        <v>159</v>
      </c>
      <c r="B19" s="27">
        <v>16725.330000000002</v>
      </c>
      <c r="C19" s="2" t="s">
        <v>153</v>
      </c>
    </row>
    <row r="20" spans="1:3">
      <c r="A20" s="2" t="s">
        <v>160</v>
      </c>
      <c r="B20" s="27">
        <v>16725.330000000002</v>
      </c>
      <c r="C20" s="2" t="s">
        <v>153</v>
      </c>
    </row>
    <row r="21" spans="1:3">
      <c r="A21" s="35" t="s">
        <v>161</v>
      </c>
      <c r="B21" s="27">
        <v>16725.330000000002</v>
      </c>
    </row>
    <row r="22" spans="1:3">
      <c r="A22" s="2" t="s">
        <v>162</v>
      </c>
      <c r="B22" s="27">
        <v>16725.330000000002</v>
      </c>
    </row>
    <row r="23" spans="1:3">
      <c r="A23" s="2" t="s">
        <v>163</v>
      </c>
      <c r="B23" s="27">
        <v>16725.330000000002</v>
      </c>
    </row>
    <row r="24" spans="1:3">
      <c r="A24" s="2" t="s">
        <v>164</v>
      </c>
      <c r="B24" s="27">
        <v>16725.330000000002</v>
      </c>
    </row>
    <row r="25" spans="1:3">
      <c r="A25" s="2" t="s">
        <v>165</v>
      </c>
      <c r="B25" s="27">
        <v>16725.330000000002</v>
      </c>
    </row>
    <row r="26" spans="1:3">
      <c r="A26" s="2" t="s">
        <v>166</v>
      </c>
      <c r="B26" s="27">
        <v>16725.330000000002</v>
      </c>
    </row>
    <row r="27" spans="1:3">
      <c r="A27" s="2" t="s">
        <v>167</v>
      </c>
      <c r="B27" s="27">
        <v>16725.330000000002</v>
      </c>
    </row>
    <row r="28" spans="1:3">
      <c r="A28" s="2" t="s">
        <v>168</v>
      </c>
      <c r="B28" s="27">
        <v>16725.330000000002</v>
      </c>
    </row>
    <row r="29" spans="1:3" ht="15.75" thickBot="1">
      <c r="A29" s="2" t="s">
        <v>156</v>
      </c>
      <c r="B29" s="33">
        <f>SUM(B17:B28)</f>
        <v>200703.96250000008</v>
      </c>
    </row>
    <row r="30" spans="1:3" ht="15" thickTop="1"/>
    <row r="31" spans="1:3">
      <c r="B31" s="9">
        <f>+B29-B17-B18-B19-B20</f>
        <v>133802.64000000007</v>
      </c>
    </row>
  </sheetData>
  <pageMargins left="0.7" right="0.7"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CE45D-6AE6-41B4-AD15-8DD15C3988D0}">
  <dimension ref="A1:G30"/>
  <sheetViews>
    <sheetView view="pageBreakPreview" zoomScale="60" zoomScaleNormal="100" workbookViewId="0">
      <selection activeCell="F5" sqref="F5"/>
    </sheetView>
  </sheetViews>
  <sheetFormatPr baseColWidth="10" defaultRowHeight="14.25"/>
  <cols>
    <col min="1" max="1" width="20.85546875" style="37" customWidth="1"/>
    <col min="2" max="2" width="29.28515625" style="37" customWidth="1"/>
    <col min="3" max="3" width="37.42578125" style="37" customWidth="1"/>
    <col min="4" max="4" width="35.42578125" style="37" customWidth="1"/>
    <col min="5" max="5" width="21.85546875" style="37" customWidth="1"/>
    <col min="6" max="6" width="22.28515625" style="37" customWidth="1"/>
    <col min="7" max="7" width="18.28515625" style="37" customWidth="1"/>
    <col min="8" max="16384" width="11.42578125" style="37"/>
  </cols>
  <sheetData>
    <row r="1" spans="1:7" ht="15">
      <c r="A1" s="7" t="s">
        <v>231</v>
      </c>
      <c r="B1" s="7" t="s">
        <v>232</v>
      </c>
      <c r="C1" s="2"/>
      <c r="D1" s="2"/>
      <c r="E1" s="2"/>
      <c r="F1" s="2"/>
    </row>
    <row r="2" spans="1:7">
      <c r="A2" s="2" t="s">
        <v>233</v>
      </c>
      <c r="B2" s="2"/>
      <c r="C2" s="2"/>
      <c r="D2" s="2"/>
      <c r="E2" s="2"/>
      <c r="F2" s="2"/>
    </row>
    <row r="3" spans="1:7" ht="15">
      <c r="A3" s="2" t="s">
        <v>234</v>
      </c>
      <c r="B3" s="2"/>
      <c r="C3" s="2"/>
      <c r="D3" s="2"/>
      <c r="E3" s="2"/>
      <c r="F3" s="2"/>
    </row>
    <row r="4" spans="1:7">
      <c r="E4" s="73"/>
    </row>
    <row r="7" spans="1:7" ht="30.75" thickBot="1">
      <c r="A7" s="36"/>
      <c r="B7" s="50" t="s">
        <v>226</v>
      </c>
      <c r="C7" s="36"/>
      <c r="D7" s="36"/>
      <c r="E7" s="36"/>
      <c r="F7" s="36"/>
      <c r="G7" s="36"/>
    </row>
    <row r="8" spans="1:7" ht="15">
      <c r="A8" s="105" t="s">
        <v>169</v>
      </c>
      <c r="B8" s="105" t="s">
        <v>170</v>
      </c>
      <c r="C8" s="51"/>
      <c r="D8" s="51"/>
      <c r="E8" s="52"/>
      <c r="F8" s="51"/>
      <c r="G8" s="52"/>
    </row>
    <row r="9" spans="1:7" ht="30">
      <c r="A9" s="106"/>
      <c r="B9" s="106"/>
      <c r="C9" s="53" t="s">
        <v>171</v>
      </c>
      <c r="D9" s="53" t="s">
        <v>172</v>
      </c>
      <c r="E9" s="54" t="s">
        <v>173</v>
      </c>
      <c r="F9" s="53" t="s">
        <v>174</v>
      </c>
      <c r="G9" s="54" t="s">
        <v>175</v>
      </c>
    </row>
    <row r="10" spans="1:7" ht="15.75" thickBot="1">
      <c r="A10" s="107"/>
      <c r="B10" s="107"/>
      <c r="C10" s="55"/>
      <c r="D10" s="55"/>
      <c r="E10" s="56"/>
      <c r="F10" s="55"/>
      <c r="G10" s="56"/>
    </row>
    <row r="11" spans="1:7">
      <c r="A11" s="57">
        <v>43174</v>
      </c>
      <c r="B11" s="58" t="s">
        <v>176</v>
      </c>
      <c r="C11" s="58" t="s">
        <v>177</v>
      </c>
      <c r="D11" s="58" t="s">
        <v>178</v>
      </c>
      <c r="E11" s="59" t="s">
        <v>179</v>
      </c>
      <c r="F11" s="60">
        <v>15635</v>
      </c>
      <c r="G11" s="61">
        <v>43220</v>
      </c>
    </row>
    <row r="12" spans="1:7">
      <c r="A12" s="62">
        <v>43222</v>
      </c>
      <c r="B12" s="63" t="s">
        <v>180</v>
      </c>
      <c r="C12" s="63" t="s">
        <v>181</v>
      </c>
      <c r="D12" s="63" t="s">
        <v>182</v>
      </c>
      <c r="E12" s="64" t="s">
        <v>183</v>
      </c>
      <c r="F12" s="65">
        <v>29500</v>
      </c>
      <c r="G12" s="62">
        <v>43281</v>
      </c>
    </row>
    <row r="13" spans="1:7">
      <c r="A13" s="62">
        <v>43264</v>
      </c>
      <c r="B13" s="63" t="s">
        <v>184</v>
      </c>
      <c r="C13" s="63" t="s">
        <v>181</v>
      </c>
      <c r="D13" s="63" t="s">
        <v>182</v>
      </c>
      <c r="E13" s="64" t="s">
        <v>183</v>
      </c>
      <c r="F13" s="65">
        <v>23600</v>
      </c>
      <c r="G13" s="62">
        <v>43281</v>
      </c>
    </row>
    <row r="14" spans="1:7">
      <c r="A14" s="62">
        <v>43266</v>
      </c>
      <c r="B14" s="63" t="s">
        <v>185</v>
      </c>
      <c r="C14" s="63" t="s">
        <v>177</v>
      </c>
      <c r="D14" s="63" t="s">
        <v>186</v>
      </c>
      <c r="E14" s="64" t="s">
        <v>187</v>
      </c>
      <c r="F14" s="65">
        <v>17700</v>
      </c>
      <c r="G14" s="62">
        <v>42947</v>
      </c>
    </row>
    <row r="15" spans="1:7">
      <c r="A15" s="62">
        <v>43272</v>
      </c>
      <c r="B15" s="63" t="s">
        <v>188</v>
      </c>
      <c r="C15" s="63" t="s">
        <v>189</v>
      </c>
      <c r="D15" s="63" t="s">
        <v>190</v>
      </c>
      <c r="E15" s="64" t="s">
        <v>191</v>
      </c>
      <c r="F15" s="66">
        <v>25919.919999999998</v>
      </c>
      <c r="G15" s="62">
        <v>43312</v>
      </c>
    </row>
    <row r="16" spans="1:7" ht="28.5">
      <c r="A16" s="62">
        <v>43257</v>
      </c>
      <c r="B16" s="63" t="s">
        <v>192</v>
      </c>
      <c r="C16" s="63" t="s">
        <v>193</v>
      </c>
      <c r="D16" s="63" t="s">
        <v>194</v>
      </c>
      <c r="E16" s="64" t="s">
        <v>187</v>
      </c>
      <c r="F16" s="66">
        <v>7482</v>
      </c>
      <c r="G16" s="62">
        <v>43281</v>
      </c>
    </row>
    <row r="17" spans="1:7" ht="28.5">
      <c r="A17" s="62">
        <v>43262</v>
      </c>
      <c r="B17" s="63" t="s">
        <v>195</v>
      </c>
      <c r="C17" s="63" t="s">
        <v>196</v>
      </c>
      <c r="D17" s="63" t="s">
        <v>197</v>
      </c>
      <c r="E17" s="64" t="s">
        <v>198</v>
      </c>
      <c r="F17" s="66">
        <v>70800</v>
      </c>
      <c r="G17" s="62">
        <v>43281</v>
      </c>
    </row>
    <row r="18" spans="1:7">
      <c r="A18" s="62">
        <v>43131</v>
      </c>
      <c r="B18" s="63" t="s">
        <v>199</v>
      </c>
      <c r="C18" s="63" t="s">
        <v>200</v>
      </c>
      <c r="D18" s="63" t="s">
        <v>201</v>
      </c>
      <c r="E18" s="64" t="s">
        <v>202</v>
      </c>
      <c r="F18" s="65">
        <f>470086-316044</f>
        <v>154042</v>
      </c>
      <c r="G18" s="62">
        <v>43159</v>
      </c>
    </row>
    <row r="19" spans="1:7">
      <c r="A19" s="62">
        <v>43193</v>
      </c>
      <c r="B19" s="63" t="s">
        <v>203</v>
      </c>
      <c r="C19" s="63" t="s">
        <v>200</v>
      </c>
      <c r="D19" s="63" t="s">
        <v>201</v>
      </c>
      <c r="E19" s="64" t="s">
        <v>202</v>
      </c>
      <c r="F19" s="65">
        <v>81436</v>
      </c>
      <c r="G19" s="62">
        <v>43223</v>
      </c>
    </row>
    <row r="20" spans="1:7">
      <c r="A20" s="62">
        <v>43091</v>
      </c>
      <c r="B20" s="63" t="s">
        <v>204</v>
      </c>
      <c r="C20" s="63" t="s">
        <v>200</v>
      </c>
      <c r="D20" s="63" t="s">
        <v>205</v>
      </c>
      <c r="E20" s="64" t="s">
        <v>206</v>
      </c>
      <c r="F20" s="65">
        <v>14707.41</v>
      </c>
      <c r="G20" s="62">
        <v>43122</v>
      </c>
    </row>
    <row r="21" spans="1:7" ht="28.5">
      <c r="A21" s="62">
        <v>42491</v>
      </c>
      <c r="B21" s="63" t="s">
        <v>207</v>
      </c>
      <c r="C21" s="63" t="s">
        <v>208</v>
      </c>
      <c r="D21" s="63" t="s">
        <v>209</v>
      </c>
      <c r="E21" s="64" t="s">
        <v>210</v>
      </c>
      <c r="F21" s="65">
        <v>2457627.2699999996</v>
      </c>
      <c r="G21" s="62">
        <v>43100</v>
      </c>
    </row>
    <row r="22" spans="1:7">
      <c r="A22" s="62">
        <v>43178</v>
      </c>
      <c r="B22" s="63" t="s">
        <v>211</v>
      </c>
      <c r="C22" s="63" t="s">
        <v>212</v>
      </c>
      <c r="D22" s="63" t="s">
        <v>213</v>
      </c>
      <c r="E22" s="64" t="s">
        <v>214</v>
      </c>
      <c r="F22" s="65">
        <v>523872.98</v>
      </c>
      <c r="G22" s="62">
        <v>43237</v>
      </c>
    </row>
    <row r="23" spans="1:7">
      <c r="A23" s="62">
        <v>43192</v>
      </c>
      <c r="B23" s="63" t="s">
        <v>180</v>
      </c>
      <c r="C23" s="63" t="s">
        <v>215</v>
      </c>
      <c r="D23" s="63" t="s">
        <v>216</v>
      </c>
      <c r="E23" s="64" t="s">
        <v>217</v>
      </c>
      <c r="F23" s="65">
        <v>10440</v>
      </c>
      <c r="G23" s="62">
        <v>43222</v>
      </c>
    </row>
    <row r="24" spans="1:7" ht="28.5">
      <c r="A24" s="62">
        <v>43209</v>
      </c>
      <c r="B24" s="63" t="s">
        <v>218</v>
      </c>
      <c r="C24" s="63" t="s">
        <v>189</v>
      </c>
      <c r="D24" s="63" t="s">
        <v>219</v>
      </c>
      <c r="E24" s="64" t="s">
        <v>220</v>
      </c>
      <c r="F24" s="65">
        <v>3761.25</v>
      </c>
      <c r="G24" s="62">
        <v>43239</v>
      </c>
    </row>
    <row r="25" spans="1:7" ht="28.5">
      <c r="A25" s="62">
        <v>43209</v>
      </c>
      <c r="B25" s="63" t="s">
        <v>218</v>
      </c>
      <c r="C25" s="63" t="s">
        <v>189</v>
      </c>
      <c r="D25" s="63" t="s">
        <v>219</v>
      </c>
      <c r="E25" s="64" t="s">
        <v>221</v>
      </c>
      <c r="F25" s="65">
        <v>7375</v>
      </c>
      <c r="G25" s="62">
        <v>43239</v>
      </c>
    </row>
    <row r="26" spans="1:7">
      <c r="A26" s="62">
        <v>43255</v>
      </c>
      <c r="B26" s="63" t="s">
        <v>222</v>
      </c>
      <c r="C26" s="63" t="s">
        <v>223</v>
      </c>
      <c r="D26" s="63" t="s">
        <v>224</v>
      </c>
      <c r="E26" s="64" t="s">
        <v>225</v>
      </c>
      <c r="F26" s="65">
        <v>39617.120000000003</v>
      </c>
      <c r="G26" s="62">
        <v>43281</v>
      </c>
    </row>
    <row r="27" spans="1:7" ht="15">
      <c r="A27" s="67"/>
      <c r="B27" s="68"/>
      <c r="C27" s="68"/>
      <c r="D27" s="69"/>
      <c r="E27" s="69"/>
      <c r="F27" s="70"/>
      <c r="G27" s="69"/>
    </row>
    <row r="28" spans="1:7" ht="15">
      <c r="A28" s="71"/>
      <c r="B28" s="68"/>
      <c r="C28" s="68"/>
      <c r="D28" s="69"/>
      <c r="E28" s="69"/>
      <c r="F28" s="70"/>
      <c r="G28" s="69"/>
    </row>
    <row r="29" spans="1:7" ht="15.75" thickBot="1">
      <c r="A29" s="71"/>
      <c r="B29" s="68"/>
      <c r="C29" s="68"/>
      <c r="D29" s="108" t="s">
        <v>227</v>
      </c>
      <c r="E29" s="109"/>
      <c r="F29" s="72">
        <f>SUM(F11:F28)</f>
        <v>3483515.9499999997</v>
      </c>
      <c r="G29" s="69"/>
    </row>
    <row r="30" spans="1:7" ht="15" thickTop="1"/>
  </sheetData>
  <mergeCells count="3">
    <mergeCell ref="A8:A10"/>
    <mergeCell ref="B8:B10"/>
    <mergeCell ref="D29:E29"/>
  </mergeCells>
  <pageMargins left="0.70866141732283472" right="0.70866141732283472"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45</vt:i4>
      </vt:variant>
    </vt:vector>
  </HeadingPairs>
  <TitlesOfParts>
    <vt:vector size="53" baseType="lpstr">
      <vt:lpstr>BC</vt:lpstr>
      <vt:lpstr>NOTA</vt:lpstr>
      <vt:lpstr>EJ</vt:lpstr>
      <vt:lpstr>NOTA 1</vt:lpstr>
      <vt:lpstr>NOTA 2</vt:lpstr>
      <vt:lpstr>NOTA 3</vt:lpstr>
      <vt:lpstr>NOTA 4</vt:lpstr>
      <vt:lpstr>NOTA 5</vt:lpstr>
      <vt:lpstr>NOTA!_Toc155686848</vt:lpstr>
      <vt:lpstr>NOTA!_Toc155686850</vt:lpstr>
      <vt:lpstr>NOTA!_Toc155686865</vt:lpstr>
      <vt:lpstr>NOTA!_Toc180760083</vt:lpstr>
      <vt:lpstr>NOTA!_Toc180760096</vt:lpstr>
      <vt:lpstr>NOTA!_Toc180760098</vt:lpstr>
      <vt:lpstr>NOTA!_Toc191191204</vt:lpstr>
      <vt:lpstr>NOTA!_Toc191191207</vt:lpstr>
      <vt:lpstr>NOTA!_Toc191191210</vt:lpstr>
      <vt:lpstr>NOTA!_Toc191191212</vt:lpstr>
      <vt:lpstr>NOTA!_Toc191191217</vt:lpstr>
      <vt:lpstr>NOTA!_Toc191191221</vt:lpstr>
      <vt:lpstr>NOTA!_Toc191191222</vt:lpstr>
      <vt:lpstr>NOTA!_Toc191191223</vt:lpstr>
      <vt:lpstr>NOTA!_Toc191191231</vt:lpstr>
      <vt:lpstr>NOTA!_Toc191191235</vt:lpstr>
      <vt:lpstr>NOTA!_Toc207181362</vt:lpstr>
      <vt:lpstr>NOTA!_Toc207181378</vt:lpstr>
      <vt:lpstr>NOTA!_Toc207181386</vt:lpstr>
      <vt:lpstr>NOTA!_Toc208202775</vt:lpstr>
      <vt:lpstr>NOTA!_Toc208202776</vt:lpstr>
      <vt:lpstr>NOTA!_Toc208202778</vt:lpstr>
      <vt:lpstr>NOTA!_Toc208202779</vt:lpstr>
      <vt:lpstr>NOTA!_Toc208202785</vt:lpstr>
      <vt:lpstr>NOTA!_Toc208202786</vt:lpstr>
      <vt:lpstr>NOTA!_Toc208202788</vt:lpstr>
      <vt:lpstr>NOTA!_Toc208202789</vt:lpstr>
      <vt:lpstr>NOTA!_Toc208202790</vt:lpstr>
      <vt:lpstr>NOTA!_Toc208202791</vt:lpstr>
      <vt:lpstr>NOTA!_Toc208202793</vt:lpstr>
      <vt:lpstr>NOTA!_Toc208202794</vt:lpstr>
      <vt:lpstr>NOTA!_Toc208202795</vt:lpstr>
      <vt:lpstr>NOTA!_Toc208202797</vt:lpstr>
      <vt:lpstr>NOTA!_Toc208202798</vt:lpstr>
      <vt:lpstr>NOTA!_Toc208202799</vt:lpstr>
      <vt:lpstr>NOTA!_Toc208202801</vt:lpstr>
      <vt:lpstr>NOTA!_Toc208202802</vt:lpstr>
      <vt:lpstr>NOTA!_Toc208202803</vt:lpstr>
      <vt:lpstr>NOTA!_Toc208202804</vt:lpstr>
      <vt:lpstr>NOTA!_Toc208202805</vt:lpstr>
      <vt:lpstr>NOTA!_Toc208202806</vt:lpstr>
      <vt:lpstr>NOTA!_Toc208202807</vt:lpstr>
      <vt:lpstr>NOTA!_Toc208202808</vt:lpstr>
      <vt:lpstr>NOTA!_Toc208202810</vt:lpstr>
      <vt:lpstr>'NOTA 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Escuela</dc:creator>
  <cp:lastModifiedBy>INM_RAI</cp:lastModifiedBy>
  <cp:lastPrinted>2018-07-06T19:59:03Z</cp:lastPrinted>
  <dcterms:created xsi:type="dcterms:W3CDTF">2018-06-07T13:48:38Z</dcterms:created>
  <dcterms:modified xsi:type="dcterms:W3CDTF">2018-07-12T14:59:25Z</dcterms:modified>
</cp:coreProperties>
</file>