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<sst xmlns="http://schemas.openxmlformats.org/spreadsheetml/2006/main" count="199" uniqueCount="118">
  <si>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</si>
  <si>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</si>
  <si>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</si>
  <si>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</si>
  <si>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</si>
  <si>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</si>
  <si>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</si>
  <si>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</si>
  <si>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</si>
  <si>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</si>
  <si>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</si>
  <si>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</si>
  <si>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</si>
  <si>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</si>
  <si>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</si>
  <si>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</si>
  <si>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</si>
  <si>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</si>
  <si>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</si>
  <si>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</si>
  <si>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</si>
  <si>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</si>
  <si>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</si>
  <si>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</si>
  <si>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</si>
  <si>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</si>
  <si>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</si>
  <si>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</si>
  <si>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</si>
  <si>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YENNYFER GENAO</t>
  </si>
  <si>
    <t>RRHH</t>
  </si>
  <si>
    <t>ENCARGADA RRHH</t>
  </si>
  <si>
    <t>FIJO</t>
  </si>
  <si>
    <t>SOCRATES MORENO</t>
  </si>
  <si>
    <t>ADMINISTRATIVO</t>
  </si>
  <si>
    <t>AUX. DE NOMINAS</t>
  </si>
  <si>
    <t>DESIREE ALCANTARA</t>
  </si>
  <si>
    <t>PLANIFICACION</t>
  </si>
  <si>
    <t>TECNICO DE PROYECTOS</t>
  </si>
  <si>
    <t>VICTOR LUGO</t>
  </si>
  <si>
    <t>CONSERJE</t>
  </si>
  <si>
    <t>JUANA LARISSA CROUSSIER</t>
  </si>
  <si>
    <t>ASISTENTE RRHH</t>
  </si>
  <si>
    <t>JUAN RODRIGUEZ</t>
  </si>
  <si>
    <t>CHOFER</t>
  </si>
  <si>
    <t>FLORINDA ROJAS</t>
  </si>
  <si>
    <t>DIRECCION EJECUTIVA</t>
  </si>
  <si>
    <t>DIRECTORA EJECUTIVA</t>
  </si>
  <si>
    <t>SUGEIL SANCHEZ</t>
  </si>
  <si>
    <t>ADMINSITRATIVO</t>
  </si>
  <si>
    <t>KEILA SANTOS</t>
  </si>
  <si>
    <t>ESCUELA NAC. DE MIGRACION</t>
  </si>
  <si>
    <t>COORD. INNOV. Y DESARROLLO</t>
  </si>
  <si>
    <t>MIGUELINA ARIAS</t>
  </si>
  <si>
    <t>COORD. CENTRO DOCUM.</t>
  </si>
  <si>
    <t>PEDRO RAMIREZ</t>
  </si>
  <si>
    <t>CONTADOR</t>
  </si>
  <si>
    <t>CARRERA ADM.</t>
  </si>
  <si>
    <t>ROXANNA CASTRO</t>
  </si>
  <si>
    <t>TECNICO EN COMPRAS</t>
  </si>
  <si>
    <t>GINA GALLARDO</t>
  </si>
  <si>
    <t>ENCARGADA ENM</t>
  </si>
  <si>
    <t>JESSICA MORDECHAY</t>
  </si>
  <si>
    <t>COMUNICACIONES</t>
  </si>
  <si>
    <t>RELACIONADORA PUBLICA</t>
  </si>
  <si>
    <t>ANA DIAZ</t>
  </si>
  <si>
    <t>ASISTENTE EJECUTIVA</t>
  </si>
  <si>
    <t>JOSE ABRAHAM PEREZ</t>
  </si>
  <si>
    <t>AUX. MANTENIMIENTO</t>
  </si>
  <si>
    <t>DOMINGO OGANDO</t>
  </si>
  <si>
    <t>ALEJANDRINA SANTIAGO</t>
  </si>
  <si>
    <t>RELACIONES INTERNACIONALES</t>
  </si>
  <si>
    <t>ASISTENTE</t>
  </si>
  <si>
    <t>AMARFI PERALTA</t>
  </si>
  <si>
    <t>ENCARGADA COMUNICACIONES</t>
  </si>
  <si>
    <t>ESMERALDA PEGUERO</t>
  </si>
  <si>
    <t>INVESTIGACION</t>
  </si>
  <si>
    <t>ANALISTA</t>
  </si>
  <si>
    <t>EVA JOSEFINA CONCEPCION</t>
  </si>
  <si>
    <t>LEIDY MORDAN</t>
  </si>
  <si>
    <t>JUAN POLANCO</t>
  </si>
  <si>
    <t>MARCOS MORALES</t>
  </si>
  <si>
    <t>ENCARGADO INVESTIGACION</t>
  </si>
  <si>
    <t>LUISIANA GONZALEZ</t>
  </si>
  <si>
    <t>ANALISTA DESARROLLO CURRIC.</t>
  </si>
  <si>
    <t>MIGUEL VALOY</t>
  </si>
  <si>
    <t>DISEÑADOR GRAFICO</t>
  </si>
  <si>
    <t>JULIO GABRIEL MARTINEZ</t>
  </si>
  <si>
    <t>CAMARERO</t>
  </si>
  <si>
    <t>GILENA ALCANTARA</t>
  </si>
  <si>
    <t>ENCARGADA PLANIFICACION</t>
  </si>
  <si>
    <t>RODOLFO RIZIK</t>
  </si>
  <si>
    <t>RECEPCIONISTA</t>
  </si>
  <si>
    <t>DANIEL MATEO</t>
  </si>
  <si>
    <t>SOPORTE INFORMATICO</t>
  </si>
  <si>
    <t>FARAH PAREDES</t>
  </si>
  <si>
    <t>AIMARA VERA RIVERON</t>
  </si>
  <si>
    <t>COORDINADORA PUBLICACIONES</t>
  </si>
  <si>
    <t>NURYS MEDINA</t>
  </si>
  <si>
    <t>ARIS BALBUENA</t>
  </si>
  <si>
    <t>JOSE JORIBE CASTILLO</t>
  </si>
  <si>
    <t>JOSEFINA BATISTA</t>
  </si>
  <si>
    <t>ONEISIS GONZALEZ</t>
  </si>
  <si>
    <t>ENC. ADM. Y FINANCIERO</t>
  </si>
  <si>
    <t>JONATHAN PALATZ</t>
  </si>
  <si>
    <t>ENCARGADO REL. INTERNACIONALES</t>
  </si>
  <si>
    <t>RAMON GALAN</t>
  </si>
  <si>
    <t xml:space="preserve">ANALISTA </t>
  </si>
  <si>
    <t>MICHEL PAOLA MARTINEZ</t>
  </si>
  <si>
    <t>ACCESO A LA INFORMACION</t>
  </si>
  <si>
    <t>RAI</t>
  </si>
  <si>
    <t>ELIAN ROSARIO MARTINEZ</t>
  </si>
  <si>
    <t>Seguro de Salud (10.13%)    (3*)</t>
  </si>
  <si>
    <t>MAYO</t>
  </si>
  <si>
    <t>CORRESPONDIENTE AL MES DE:</t>
  </si>
  <si>
    <t>AÑO:</t>
  </si>
  <si>
    <t xml:space="preserve">   (4*) Deducción directa declaración TSS del SUIRPLUS por registro de dependientes adicionales al SDSS. RD$1,031.62 por cada dependiente adicional registrado.</t>
  </si>
  <si>
    <t>“Año del Fomento de las Exportaciones”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</si>
</sst>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9" fillId="6" borderId="13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3" fontId="6" fillId="6" borderId="16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4" fontId="8" fillId="34" borderId="17" xfId="0" applyNumberFormat="1" applyFont="1" applyFill="1" applyBorder="1" applyAlignment="1">
      <alignment horizontal="center" vertical="center"/>
    </xf>
    <xf numFmtId="4" fontId="8" fillId="6" borderId="17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 horizontal="center" vertical="center" wrapText="1"/>
    </xf>
    <xf numFmtId="4" fontId="6" fillId="35" borderId="18" xfId="0" applyNumberFormat="1" applyFont="1" applyFill="1" applyBorder="1" applyAlignment="1">
      <alignment horizontal="center" vertical="center"/>
    </xf>
    <xf numFmtId="4" fontId="6" fillId="6" borderId="1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3" fontId="8" fillId="6" borderId="17" xfId="0" applyNumberFormat="1" applyFont="1" applyFill="1" applyBorder="1" applyAlignment="1">
      <alignment horizontal="center" vertical="center"/>
    </xf>
    <xf numFmtId="4" fontId="8" fillId="6" borderId="17" xfId="0" applyNumberFormat="1" applyFont="1" applyFill="1" applyBorder="1" applyAlignment="1">
      <alignment horizontal="center" vertical="center"/>
    </xf>
    <xf numFmtId="2" fontId="8" fillId="6" borderId="17" xfId="0" applyNumberFormat="1" applyFont="1" applyFill="1" applyBorder="1" applyAlignment="1">
      <alignment horizontal="center" vertical="center"/>
    </xf>
    <xf numFmtId="4" fontId="8" fillId="6" borderId="17" xfId="0" applyNumberFormat="1" applyFont="1" applyFill="1" applyBorder="1" applyAlignment="1">
      <alignment horizontal="center" vertical="center"/>
    </xf>
    <xf numFmtId="2" fontId="8" fillId="6" borderId="17" xfId="0" applyNumberFormat="1" applyFont="1" applyFill="1" applyBorder="1" applyAlignment="1">
      <alignment horizontal="center" vertical="center"/>
    </xf>
    <xf numFmtId="3" fontId="8" fillId="6" borderId="17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18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3" fontId="8" fillId="6" borderId="24" xfId="0" applyNumberFormat="1" applyFont="1" applyFill="1" applyBorder="1" applyAlignment="1">
      <alignment horizontal="center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8" fillId="6" borderId="26" xfId="0" applyNumberFormat="1" applyFont="1" applyFill="1" applyBorder="1" applyAlignment="1">
      <alignment horizontal="center" vertical="center"/>
    </xf>
    <xf numFmtId="3" fontId="8" fillId="6" borderId="17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17" xfId="0" applyNumberFormat="1" applyFont="1" applyFill="1" applyBorder="1" applyAlignment="1">
      <alignment horizontal="center" vertical="center"/>
    </xf>
    <xf numFmtId="2" fontId="8" fillId="6" borderId="24" xfId="0" applyNumberFormat="1" applyFont="1" applyFill="1" applyBorder="1" applyAlignment="1">
      <alignment horizontal="center" vertical="center"/>
    </xf>
    <xf numFmtId="2" fontId="8" fillId="6" borderId="18" xfId="0" applyNumberFormat="1" applyFont="1" applyFill="1" applyBorder="1" applyAlignment="1">
      <alignment horizontal="center" vertical="center"/>
    </xf>
    <xf numFmtId="2" fontId="8" fillId="6" borderId="26" xfId="0" applyNumberFormat="1" applyFont="1" applyFill="1" applyBorder="1" applyAlignment="1">
      <alignment horizontal="center" vertical="center"/>
    </xf>
    <xf numFmtId="2" fontId="8" fillId="6" borderId="17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4" fontId="8" fillId="34" borderId="30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990600</xdr:colOff>
      <xdr:row>0</xdr:row>
      <xdr:rowOff>0</xdr:rowOff>
    </xdr:from>
    <xdr:to>
      <xdr:col>7</xdr:col>
      <xdr:colOff>1495425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11300" y="0"/>
          <a:ext cx="1762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124"/>
  <sheetViews>
    <sheetView tabSelected="1" zoomScale="70" zoomScaleNormal="70" zoomScalePageLayoutView="0" workbookViewId="0" topLeftCell="B1">
      <selection activeCell="E72" sqref="E72"/>
    </sheetView>
  </sheetViews>
  <sheetFormatPr defaultColWidth="11.421875" defaultRowHeight="12.75"/>
  <cols>
    <col min="1" max="1" width="10.00390625" style="12" customWidth="1"/>
    <col min="2" max="2" width="37.00390625" style="1" customWidth="1"/>
    <col min="3" max="3" width="42.7109375" style="1" customWidth="1"/>
    <col min="4" max="4" width="50.57421875" style="1" customWidth="1"/>
    <col min="5" max="5" width="33.7109375" style="1" customWidth="1"/>
    <col min="6" max="6" width="24.28125" style="1" customWidth="1"/>
    <col min="7" max="7" width="18.8515625" style="12" customWidth="1"/>
    <col min="8" max="8" width="27.140625" style="12" customWidth="1"/>
    <col min="9" max="10" width="17.7109375" style="12" customWidth="1"/>
    <col min="11" max="11" width="15.57421875" style="12" customWidth="1"/>
    <col min="12" max="12" width="17.7109375" style="12" customWidth="1"/>
    <col min="13" max="13" width="16.7109375" style="12" customWidth="1"/>
    <col min="14" max="14" width="19.00390625" style="12" customWidth="1"/>
    <col min="15" max="15" width="17.7109375" style="12" customWidth="1"/>
    <col min="16" max="17" width="19.00390625" style="12" customWidth="1"/>
    <col min="18" max="18" width="21.7109375" style="12" customWidth="1"/>
    <col min="19" max="19" width="16.8515625" style="12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7" customFormat="1" ht="12.75"/>
    <row r="2" s="17" customFormat="1" ht="12.75"/>
    <row r="3" spans="7:9" s="17" customFormat="1" ht="18">
      <c r="G3" s="18"/>
      <c r="H3" s="18"/>
      <c r="I3" s="19"/>
    </row>
    <row r="4" s="17" customFormat="1" ht="12.75"/>
    <row r="5" s="17" customFormat="1" ht="22.5" customHeight="1"/>
    <row r="6" spans="1:19" s="17" customFormat="1" ht="19.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s="17" customFormat="1" ht="18.75">
      <c r="A7" s="96" t="s">
        <v>117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s="17" customFormat="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17" customFormat="1" ht="18">
      <c r="A9" s="47" t="s">
        <v>21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s="17" customFormat="1" ht="18">
      <c r="A10" s="21"/>
      <c r="B10" s="21"/>
      <c r="C10" s="21"/>
      <c r="D10" s="21"/>
      <c r="E10" s="21"/>
      <c r="F10" s="47" t="s">
        <v>114</v>
      </c>
      <c r="G10" s="47"/>
      <c r="H10" s="21" t="s">
        <v>113</v>
      </c>
      <c r="I10" s="21" t="s">
        <v>115</v>
      </c>
      <c r="J10" s="21">
        <v>2018</v>
      </c>
      <c r="K10" s="21"/>
      <c r="L10" s="21"/>
      <c r="M10" s="21"/>
      <c r="N10" s="21"/>
      <c r="O10" s="21"/>
      <c r="P10" s="21"/>
      <c r="Q10" s="21"/>
      <c r="R10" s="21"/>
      <c r="S10" s="21"/>
    </row>
    <row r="11" s="17" customFormat="1" ht="19.5" customHeight="1" thickBot="1"/>
    <row r="12" spans="1:19" s="2" customFormat="1" ht="36.75" customHeight="1">
      <c r="A12" s="93" t="s">
        <v>24</v>
      </c>
      <c r="B12" s="90" t="s">
        <v>19</v>
      </c>
      <c r="C12" s="3"/>
      <c r="D12" s="3"/>
      <c r="E12" s="3"/>
      <c r="F12" s="77" t="s">
        <v>22</v>
      </c>
      <c r="G12" s="80" t="s">
        <v>12</v>
      </c>
      <c r="H12" s="80" t="s">
        <v>15</v>
      </c>
      <c r="I12" s="98" t="s">
        <v>10</v>
      </c>
      <c r="J12" s="98"/>
      <c r="K12" s="98"/>
      <c r="L12" s="98"/>
      <c r="M12" s="98"/>
      <c r="N12" s="98"/>
      <c r="O12" s="99"/>
      <c r="P12" s="100" t="s">
        <v>2</v>
      </c>
      <c r="Q12" s="101"/>
      <c r="R12" s="93" t="s">
        <v>23</v>
      </c>
      <c r="S12" s="93" t="s">
        <v>5</v>
      </c>
    </row>
    <row r="13" spans="1:19" s="2" customFormat="1" ht="37.5" customHeight="1">
      <c r="A13" s="94"/>
      <c r="B13" s="91"/>
      <c r="C13" s="4" t="s">
        <v>26</v>
      </c>
      <c r="D13" s="4" t="s">
        <v>20</v>
      </c>
      <c r="E13" s="4" t="s">
        <v>25</v>
      </c>
      <c r="F13" s="78"/>
      <c r="G13" s="81"/>
      <c r="H13" s="81"/>
      <c r="I13" s="97" t="s">
        <v>14</v>
      </c>
      <c r="J13" s="97"/>
      <c r="K13" s="81" t="s">
        <v>11</v>
      </c>
      <c r="L13" s="103" t="s">
        <v>112</v>
      </c>
      <c r="M13" s="97"/>
      <c r="N13" s="85" t="s">
        <v>13</v>
      </c>
      <c r="O13" s="104" t="s">
        <v>0</v>
      </c>
      <c r="P13" s="88" t="s">
        <v>4</v>
      </c>
      <c r="Q13" s="83" t="s">
        <v>1</v>
      </c>
      <c r="R13" s="94"/>
      <c r="S13" s="94"/>
    </row>
    <row r="14" spans="1:19" s="2" customFormat="1" ht="45.75" customHeight="1" thickBot="1">
      <c r="A14" s="95"/>
      <c r="B14" s="92"/>
      <c r="C14" s="5"/>
      <c r="D14" s="5"/>
      <c r="E14" s="5"/>
      <c r="F14" s="79"/>
      <c r="G14" s="82"/>
      <c r="H14" s="82"/>
      <c r="I14" s="15" t="s">
        <v>6</v>
      </c>
      <c r="J14" s="16" t="s">
        <v>7</v>
      </c>
      <c r="K14" s="82"/>
      <c r="L14" s="15" t="s">
        <v>8</v>
      </c>
      <c r="M14" s="16" t="s">
        <v>9</v>
      </c>
      <c r="N14" s="82"/>
      <c r="O14" s="105"/>
      <c r="P14" s="89"/>
      <c r="Q14" s="84"/>
      <c r="R14" s="95"/>
      <c r="S14" s="95"/>
    </row>
    <row r="15" spans="1:19" s="10" customFormat="1" ht="16.5" customHeight="1">
      <c r="A15" s="52">
        <v>1</v>
      </c>
      <c r="B15" s="70" t="s">
        <v>29</v>
      </c>
      <c r="C15" s="70" t="s">
        <v>30</v>
      </c>
      <c r="D15" s="70" t="s">
        <v>31</v>
      </c>
      <c r="E15" s="70" t="s">
        <v>32</v>
      </c>
      <c r="F15" s="66">
        <v>125000</v>
      </c>
      <c r="G15" s="50">
        <v>18037.22</v>
      </c>
      <c r="H15" s="50">
        <v>25</v>
      </c>
      <c r="I15" s="50">
        <f>+F15*2.87%</f>
        <v>3587.5</v>
      </c>
      <c r="J15" s="50">
        <f>+F15*7.1%</f>
        <v>8875</v>
      </c>
      <c r="K15" s="62">
        <v>520.24</v>
      </c>
      <c r="L15" s="50">
        <f>F15*3.04%</f>
        <v>3800</v>
      </c>
      <c r="M15" s="50">
        <f>+F15*7.09%</f>
        <v>8862.5</v>
      </c>
      <c r="N15" s="50"/>
      <c r="O15" s="50">
        <f>SUM(I15:N15)</f>
        <v>25645.239999999998</v>
      </c>
      <c r="P15" s="50">
        <f>+G15+H15+I15+L15+N15</f>
        <v>25449.72</v>
      </c>
      <c r="Q15" s="50">
        <f>+J15+K15+M15</f>
        <v>18257.739999999998</v>
      </c>
      <c r="R15" s="50">
        <f>+F15-P15</f>
        <v>99550.28</v>
      </c>
      <c r="S15" s="54">
        <v>111</v>
      </c>
    </row>
    <row r="16" spans="1:19" s="10" customFormat="1" ht="16.5" customHeight="1" thickBot="1">
      <c r="A16" s="53"/>
      <c r="B16" s="74"/>
      <c r="C16" s="74"/>
      <c r="D16" s="74"/>
      <c r="E16" s="71"/>
      <c r="F16" s="67"/>
      <c r="G16" s="51"/>
      <c r="H16" s="51"/>
      <c r="I16" s="51"/>
      <c r="J16" s="51"/>
      <c r="K16" s="63"/>
      <c r="L16" s="51"/>
      <c r="M16" s="51"/>
      <c r="N16" s="60"/>
      <c r="O16" s="51"/>
      <c r="P16" s="51"/>
      <c r="Q16" s="51"/>
      <c r="R16" s="51"/>
      <c r="S16" s="55"/>
    </row>
    <row r="17" spans="1:19" s="10" customFormat="1" ht="16.5" customHeight="1">
      <c r="A17" s="52">
        <v>2</v>
      </c>
      <c r="B17" s="70" t="s">
        <v>33</v>
      </c>
      <c r="C17" s="70" t="s">
        <v>34</v>
      </c>
      <c r="D17" s="70" t="s">
        <v>35</v>
      </c>
      <c r="E17" s="70" t="s">
        <v>32</v>
      </c>
      <c r="F17" s="66">
        <v>49500</v>
      </c>
      <c r="G17" s="50">
        <v>1783.43</v>
      </c>
      <c r="H17" s="50">
        <v>25</v>
      </c>
      <c r="I17" s="50">
        <f>+F17*2.87%</f>
        <v>1420.65</v>
      </c>
      <c r="J17" s="50">
        <f>+F17*7.1%</f>
        <v>3514.4999999999995</v>
      </c>
      <c r="K17" s="62">
        <v>520.24</v>
      </c>
      <c r="L17" s="50">
        <f>+F17*3.04%</f>
        <v>1504.8</v>
      </c>
      <c r="M17" s="50">
        <f>+F17*7.09%</f>
        <v>3509.55</v>
      </c>
      <c r="N17" s="50"/>
      <c r="O17" s="50">
        <f>SUM(I17:N17)</f>
        <v>10469.74</v>
      </c>
      <c r="P17" s="50">
        <f>+G17+H17+I17+L17+N17</f>
        <v>4733.88</v>
      </c>
      <c r="Q17" s="50">
        <f>+J17+K17+M17</f>
        <v>7544.29</v>
      </c>
      <c r="R17" s="50">
        <f>+F17-P17</f>
        <v>44766.12</v>
      </c>
      <c r="S17" s="54">
        <v>111</v>
      </c>
    </row>
    <row r="18" spans="1:19" s="6" customFormat="1" ht="16.5" customHeight="1" thickBot="1">
      <c r="A18" s="49"/>
      <c r="B18" s="74"/>
      <c r="C18" s="74"/>
      <c r="D18" s="74"/>
      <c r="E18" s="71"/>
      <c r="F18" s="67"/>
      <c r="G18" s="51"/>
      <c r="H18" s="51"/>
      <c r="I18" s="51"/>
      <c r="J18" s="51"/>
      <c r="K18" s="63"/>
      <c r="L18" s="51"/>
      <c r="M18" s="51"/>
      <c r="N18" s="60"/>
      <c r="O18" s="51"/>
      <c r="P18" s="51"/>
      <c r="Q18" s="51"/>
      <c r="R18" s="51"/>
      <c r="S18" s="55"/>
    </row>
    <row r="19" spans="1:19" s="6" customFormat="1" ht="16.5" customHeight="1">
      <c r="A19" s="48">
        <v>3</v>
      </c>
      <c r="B19" s="70" t="s">
        <v>36</v>
      </c>
      <c r="C19" s="70" t="s">
        <v>37</v>
      </c>
      <c r="D19" s="70" t="s">
        <v>38</v>
      </c>
      <c r="E19" s="70" t="s">
        <v>32</v>
      </c>
      <c r="F19" s="66">
        <v>75000</v>
      </c>
      <c r="G19" s="50">
        <v>6309.38</v>
      </c>
      <c r="H19" s="50">
        <v>25</v>
      </c>
      <c r="I19" s="50">
        <f>+F19*2.87%</f>
        <v>2152.5</v>
      </c>
      <c r="J19" s="50">
        <f>+F19*7.1%</f>
        <v>5324.999999999999</v>
      </c>
      <c r="K19" s="62">
        <v>520.24</v>
      </c>
      <c r="L19" s="50">
        <f>+F19*3.04%</f>
        <v>2280</v>
      </c>
      <c r="M19" s="50">
        <f>+F19*7.09%</f>
        <v>5317.5</v>
      </c>
      <c r="N19" s="50"/>
      <c r="O19" s="50">
        <f>SUM(I19:N19)</f>
        <v>15595.239999999998</v>
      </c>
      <c r="P19" s="50">
        <f>+G19+H19+I19+L19+N19</f>
        <v>10766.880000000001</v>
      </c>
      <c r="Q19" s="50">
        <f>+J19+K19+M19</f>
        <v>11162.739999999998</v>
      </c>
      <c r="R19" s="50">
        <f>+F19-P19</f>
        <v>64233.119999999995</v>
      </c>
      <c r="S19" s="54">
        <v>111</v>
      </c>
    </row>
    <row r="20" spans="1:19" s="6" customFormat="1" ht="16.5" customHeight="1" thickBot="1">
      <c r="A20" s="49"/>
      <c r="B20" s="74"/>
      <c r="C20" s="74"/>
      <c r="D20" s="74"/>
      <c r="E20" s="71"/>
      <c r="F20" s="67"/>
      <c r="G20" s="51"/>
      <c r="H20" s="51"/>
      <c r="I20" s="51"/>
      <c r="J20" s="51"/>
      <c r="K20" s="63"/>
      <c r="L20" s="51"/>
      <c r="M20" s="51"/>
      <c r="N20" s="60"/>
      <c r="O20" s="51"/>
      <c r="P20" s="51"/>
      <c r="Q20" s="51"/>
      <c r="R20" s="51"/>
      <c r="S20" s="55"/>
    </row>
    <row r="21" spans="1:20" s="6" customFormat="1" ht="16.5" customHeight="1">
      <c r="A21" s="48">
        <v>4</v>
      </c>
      <c r="B21" s="70" t="s">
        <v>39</v>
      </c>
      <c r="C21" s="70" t="s">
        <v>34</v>
      </c>
      <c r="D21" s="70" t="s">
        <v>40</v>
      </c>
      <c r="E21" s="70" t="s">
        <v>32</v>
      </c>
      <c r="F21" s="66">
        <v>16000</v>
      </c>
      <c r="G21" s="50">
        <v>0</v>
      </c>
      <c r="H21" s="50">
        <v>25</v>
      </c>
      <c r="I21" s="50">
        <f>+F21*2.87%</f>
        <v>459.2</v>
      </c>
      <c r="J21" s="50">
        <f>+F21*7.1%</f>
        <v>1136</v>
      </c>
      <c r="K21" s="62">
        <v>176</v>
      </c>
      <c r="L21" s="50">
        <f>+F21*3.04%</f>
        <v>486.4</v>
      </c>
      <c r="M21" s="50">
        <f>+F21*7.09%</f>
        <v>1134.4</v>
      </c>
      <c r="N21" s="50"/>
      <c r="O21" s="50">
        <f>SUM(I21:N21)</f>
        <v>3392</v>
      </c>
      <c r="P21" s="50">
        <f>+G21+H21+I21+L21+N21</f>
        <v>970.5999999999999</v>
      </c>
      <c r="Q21" s="50">
        <f>+J21+K21+M21</f>
        <v>2446.4</v>
      </c>
      <c r="R21" s="50">
        <f>+F21-P21</f>
        <v>15029.4</v>
      </c>
      <c r="S21" s="54">
        <v>111</v>
      </c>
      <c r="T21" s="8"/>
    </row>
    <row r="22" spans="1:19" s="6" customFormat="1" ht="16.5" customHeight="1" thickBot="1">
      <c r="A22" s="49"/>
      <c r="B22" s="74"/>
      <c r="C22" s="74"/>
      <c r="D22" s="74"/>
      <c r="E22" s="71"/>
      <c r="F22" s="67"/>
      <c r="G22" s="51"/>
      <c r="H22" s="51"/>
      <c r="I22" s="51"/>
      <c r="J22" s="51"/>
      <c r="K22" s="63"/>
      <c r="L22" s="51"/>
      <c r="M22" s="51"/>
      <c r="N22" s="60"/>
      <c r="O22" s="51"/>
      <c r="P22" s="51"/>
      <c r="Q22" s="51"/>
      <c r="R22" s="51"/>
      <c r="S22" s="55"/>
    </row>
    <row r="23" spans="1:19" s="6" customFormat="1" ht="16.5" customHeight="1">
      <c r="A23" s="48">
        <v>5</v>
      </c>
      <c r="B23" s="70" t="s">
        <v>41</v>
      </c>
      <c r="C23" s="70" t="s">
        <v>30</v>
      </c>
      <c r="D23" s="70" t="s">
        <v>42</v>
      </c>
      <c r="E23" s="70" t="s">
        <v>32</v>
      </c>
      <c r="F23" s="66">
        <v>35000</v>
      </c>
      <c r="G23" s="50">
        <v>0</v>
      </c>
      <c r="H23" s="50">
        <v>25</v>
      </c>
      <c r="I23" s="50">
        <f>+F23*2.87%</f>
        <v>1004.5</v>
      </c>
      <c r="J23" s="50">
        <f>+F23*7.1%</f>
        <v>2485</v>
      </c>
      <c r="K23" s="62">
        <v>385</v>
      </c>
      <c r="L23" s="50">
        <f>+F23*3.04%</f>
        <v>1064</v>
      </c>
      <c r="M23" s="50">
        <f>+F23*7.09%</f>
        <v>2481.5</v>
      </c>
      <c r="N23" s="50">
        <v>1031.62</v>
      </c>
      <c r="O23" s="50">
        <f>SUM(I23:N23)</f>
        <v>8451.619999999999</v>
      </c>
      <c r="P23" s="50">
        <f>+G23+H23+I23+L23+N23</f>
        <v>3125.12</v>
      </c>
      <c r="Q23" s="50">
        <f>+J23+K23+M23</f>
        <v>5351.5</v>
      </c>
      <c r="R23" s="50">
        <f>+F23-P23</f>
        <v>31874.88</v>
      </c>
      <c r="S23" s="54">
        <v>111</v>
      </c>
    </row>
    <row r="24" spans="1:19" s="6" customFormat="1" ht="16.5" customHeight="1" thickBot="1">
      <c r="A24" s="49"/>
      <c r="B24" s="74"/>
      <c r="C24" s="74"/>
      <c r="D24" s="74"/>
      <c r="E24" s="71"/>
      <c r="F24" s="67"/>
      <c r="G24" s="51"/>
      <c r="H24" s="51"/>
      <c r="I24" s="51"/>
      <c r="J24" s="51"/>
      <c r="K24" s="63"/>
      <c r="L24" s="51"/>
      <c r="M24" s="51"/>
      <c r="N24" s="60"/>
      <c r="O24" s="51"/>
      <c r="P24" s="51"/>
      <c r="Q24" s="51"/>
      <c r="R24" s="51"/>
      <c r="S24" s="55"/>
    </row>
    <row r="25" spans="1:19" s="6" customFormat="1" ht="16.5" customHeight="1">
      <c r="A25" s="48">
        <v>6</v>
      </c>
      <c r="B25" s="70" t="s">
        <v>43</v>
      </c>
      <c r="C25" s="70" t="s">
        <v>34</v>
      </c>
      <c r="D25" s="70" t="s">
        <v>44</v>
      </c>
      <c r="E25" s="70" t="s">
        <v>32</v>
      </c>
      <c r="F25" s="66">
        <v>33000</v>
      </c>
      <c r="G25" s="50">
        <v>0</v>
      </c>
      <c r="H25" s="50">
        <v>25</v>
      </c>
      <c r="I25" s="50">
        <f>+F25*2.87%</f>
        <v>947.1</v>
      </c>
      <c r="J25" s="50">
        <f>+F25*7.1%</f>
        <v>2343</v>
      </c>
      <c r="K25" s="62">
        <v>363</v>
      </c>
      <c r="L25" s="50">
        <f>+F25*3.04%</f>
        <v>1003.2</v>
      </c>
      <c r="M25" s="50">
        <f>+F25*7.09%</f>
        <v>2339.7000000000003</v>
      </c>
      <c r="N25" s="50"/>
      <c r="O25" s="50">
        <f>SUM(I25:N25)</f>
        <v>6996</v>
      </c>
      <c r="P25" s="50">
        <f>+G25+H25+I25+L25+N25</f>
        <v>1975.3000000000002</v>
      </c>
      <c r="Q25" s="50">
        <f>+J25+K25+M25</f>
        <v>5045.700000000001</v>
      </c>
      <c r="R25" s="50">
        <f>+F25-P25</f>
        <v>31024.7</v>
      </c>
      <c r="S25" s="54">
        <v>111</v>
      </c>
    </row>
    <row r="26" spans="1:19" s="6" customFormat="1" ht="16.5" customHeight="1" thickBot="1">
      <c r="A26" s="49"/>
      <c r="B26" s="74"/>
      <c r="C26" s="74"/>
      <c r="D26" s="74"/>
      <c r="E26" s="71"/>
      <c r="F26" s="67"/>
      <c r="G26" s="51"/>
      <c r="H26" s="51"/>
      <c r="I26" s="51"/>
      <c r="J26" s="51"/>
      <c r="K26" s="63"/>
      <c r="L26" s="51"/>
      <c r="M26" s="51"/>
      <c r="N26" s="60"/>
      <c r="O26" s="51"/>
      <c r="P26" s="51"/>
      <c r="Q26" s="51"/>
      <c r="R26" s="51"/>
      <c r="S26" s="55"/>
    </row>
    <row r="27" spans="1:19" s="6" customFormat="1" ht="16.5" customHeight="1">
      <c r="A27" s="48">
        <v>7</v>
      </c>
      <c r="B27" s="70" t="s">
        <v>45</v>
      </c>
      <c r="C27" s="70" t="s">
        <v>46</v>
      </c>
      <c r="D27" s="70" t="s">
        <v>47</v>
      </c>
      <c r="E27" s="70" t="s">
        <v>32</v>
      </c>
      <c r="F27" s="66">
        <v>250000</v>
      </c>
      <c r="G27" s="50">
        <v>48487.06</v>
      </c>
      <c r="H27" s="50">
        <v>25</v>
      </c>
      <c r="I27" s="50">
        <f>+F27*2.87%</f>
        <v>7175</v>
      </c>
      <c r="J27" s="50">
        <f>+F27*7.1%</f>
        <v>17750</v>
      </c>
      <c r="K27" s="62">
        <v>520.34</v>
      </c>
      <c r="L27" s="50">
        <f>+F27*3.04%</f>
        <v>7600</v>
      </c>
      <c r="M27" s="50">
        <f>+F27*7.09%</f>
        <v>17725</v>
      </c>
      <c r="N27" s="50"/>
      <c r="O27" s="50">
        <f>SUM(I27:N27)</f>
        <v>50770.34</v>
      </c>
      <c r="P27" s="50">
        <f>+G27+H27+I27+L27+N27</f>
        <v>63287.06</v>
      </c>
      <c r="Q27" s="50">
        <f>+J27+K27+M27</f>
        <v>35995.34</v>
      </c>
      <c r="R27" s="50">
        <f>+F27-P27</f>
        <v>186712.94</v>
      </c>
      <c r="S27" s="54">
        <v>111</v>
      </c>
    </row>
    <row r="28" spans="1:19" s="6" customFormat="1" ht="17.25" customHeight="1" thickBot="1">
      <c r="A28" s="49"/>
      <c r="B28" s="74"/>
      <c r="C28" s="74"/>
      <c r="D28" s="74"/>
      <c r="E28" s="71"/>
      <c r="F28" s="67"/>
      <c r="G28" s="51"/>
      <c r="H28" s="51"/>
      <c r="I28" s="51"/>
      <c r="J28" s="51"/>
      <c r="K28" s="63"/>
      <c r="L28" s="51"/>
      <c r="M28" s="51"/>
      <c r="N28" s="60"/>
      <c r="O28" s="51"/>
      <c r="P28" s="51"/>
      <c r="Q28" s="51"/>
      <c r="R28" s="51"/>
      <c r="S28" s="55"/>
    </row>
    <row r="29" spans="1:19" s="6" customFormat="1" ht="16.5" customHeight="1">
      <c r="A29" s="48">
        <v>8</v>
      </c>
      <c r="B29" s="70" t="s">
        <v>48</v>
      </c>
      <c r="C29" s="70" t="s">
        <v>49</v>
      </c>
      <c r="D29" s="70" t="s">
        <v>40</v>
      </c>
      <c r="E29" s="70" t="s">
        <v>32</v>
      </c>
      <c r="F29" s="66">
        <v>16000</v>
      </c>
      <c r="G29" s="50">
        <v>0</v>
      </c>
      <c r="H29" s="50">
        <v>25</v>
      </c>
      <c r="I29" s="50">
        <f>+F29*2.87%</f>
        <v>459.2</v>
      </c>
      <c r="J29" s="50">
        <f>+F29*7.1%</f>
        <v>1136</v>
      </c>
      <c r="K29" s="62">
        <v>176</v>
      </c>
      <c r="L29" s="50">
        <f>+F29*3.04%</f>
        <v>486.4</v>
      </c>
      <c r="M29" s="50">
        <f>+F29*7.09%</f>
        <v>1134.4</v>
      </c>
      <c r="N29" s="50"/>
      <c r="O29" s="50">
        <f>SUM(I29:N29)</f>
        <v>3392</v>
      </c>
      <c r="P29" s="50">
        <f>+G29+H29+I29+L29+N29</f>
        <v>970.5999999999999</v>
      </c>
      <c r="Q29" s="50">
        <f>+J29+K29+M29</f>
        <v>2446.4</v>
      </c>
      <c r="R29" s="50">
        <f>+F29-P29</f>
        <v>15029.4</v>
      </c>
      <c r="S29" s="54">
        <v>111</v>
      </c>
    </row>
    <row r="30" spans="1:19" s="6" customFormat="1" ht="16.5" customHeight="1" thickBot="1">
      <c r="A30" s="49"/>
      <c r="B30" s="74"/>
      <c r="C30" s="74"/>
      <c r="D30" s="74"/>
      <c r="E30" s="71"/>
      <c r="F30" s="67"/>
      <c r="G30" s="51"/>
      <c r="H30" s="51"/>
      <c r="I30" s="51"/>
      <c r="J30" s="51"/>
      <c r="K30" s="63"/>
      <c r="L30" s="51"/>
      <c r="M30" s="51"/>
      <c r="N30" s="60"/>
      <c r="O30" s="51"/>
      <c r="P30" s="51"/>
      <c r="Q30" s="51"/>
      <c r="R30" s="51"/>
      <c r="S30" s="55"/>
    </row>
    <row r="31" spans="1:19" s="6" customFormat="1" ht="16.5" customHeight="1">
      <c r="A31" s="48">
        <v>9</v>
      </c>
      <c r="B31" s="70" t="s">
        <v>50</v>
      </c>
      <c r="C31" s="70" t="s">
        <v>51</v>
      </c>
      <c r="D31" s="70" t="s">
        <v>52</v>
      </c>
      <c r="E31" s="70" t="s">
        <v>32</v>
      </c>
      <c r="F31" s="66">
        <v>70000</v>
      </c>
      <c r="G31" s="50">
        <v>5368.48</v>
      </c>
      <c r="H31" s="50">
        <v>25</v>
      </c>
      <c r="I31" s="50">
        <f>+F31*2.87%</f>
        <v>2009</v>
      </c>
      <c r="J31" s="50">
        <f>+F31*7.1%</f>
        <v>4970</v>
      </c>
      <c r="K31" s="62">
        <v>520.34</v>
      </c>
      <c r="L31" s="50">
        <f>+F31*3.04%</f>
        <v>2128</v>
      </c>
      <c r="M31" s="50">
        <f>+F31*7.09%</f>
        <v>4963</v>
      </c>
      <c r="N31" s="50"/>
      <c r="O31" s="50">
        <f>SUM(I31:N31)</f>
        <v>14590.34</v>
      </c>
      <c r="P31" s="50">
        <f>+G31+H31+I31+L31+N31</f>
        <v>9530.48</v>
      </c>
      <c r="Q31" s="50">
        <f>+J31+K31+M31</f>
        <v>10453.34</v>
      </c>
      <c r="R31" s="50">
        <f>+F31-P31</f>
        <v>60469.520000000004</v>
      </c>
      <c r="S31" s="54">
        <v>111</v>
      </c>
    </row>
    <row r="32" spans="1:19" s="6" customFormat="1" ht="16.5" customHeight="1" thickBot="1">
      <c r="A32" s="49"/>
      <c r="B32" s="74"/>
      <c r="C32" s="74"/>
      <c r="D32" s="74"/>
      <c r="E32" s="71"/>
      <c r="F32" s="67"/>
      <c r="G32" s="51"/>
      <c r="H32" s="51"/>
      <c r="I32" s="51"/>
      <c r="J32" s="51"/>
      <c r="K32" s="63"/>
      <c r="L32" s="51"/>
      <c r="M32" s="51"/>
      <c r="N32" s="60"/>
      <c r="O32" s="51"/>
      <c r="P32" s="51"/>
      <c r="Q32" s="51"/>
      <c r="R32" s="51"/>
      <c r="S32" s="55"/>
    </row>
    <row r="33" spans="1:19" s="6" customFormat="1" ht="16.5" customHeight="1">
      <c r="A33" s="48">
        <v>10</v>
      </c>
      <c r="B33" s="70" t="s">
        <v>53</v>
      </c>
      <c r="C33" s="70" t="s">
        <v>51</v>
      </c>
      <c r="D33" s="70" t="s">
        <v>54</v>
      </c>
      <c r="E33" s="70" t="s">
        <v>57</v>
      </c>
      <c r="F33" s="66">
        <v>60000</v>
      </c>
      <c r="G33" s="50">
        <v>3486.68</v>
      </c>
      <c r="H33" s="50">
        <v>25</v>
      </c>
      <c r="I33" s="50">
        <f>+F33*2.87%</f>
        <v>1722</v>
      </c>
      <c r="J33" s="50">
        <f>+F33*7.1%</f>
        <v>4260</v>
      </c>
      <c r="K33" s="62">
        <v>520.34</v>
      </c>
      <c r="L33" s="50">
        <f>+F33*3.04%</f>
        <v>1824</v>
      </c>
      <c r="M33" s="50">
        <f>+F33*7.09%</f>
        <v>4254</v>
      </c>
      <c r="N33" s="50"/>
      <c r="O33" s="50">
        <f>SUM(I33:N33)</f>
        <v>12580.34</v>
      </c>
      <c r="P33" s="50">
        <f>+G33+H33+I33+L33+N33</f>
        <v>7057.68</v>
      </c>
      <c r="Q33" s="50">
        <f>+J33+K33+M33</f>
        <v>9034.34</v>
      </c>
      <c r="R33" s="50">
        <f>+F33-P33</f>
        <v>52942.32</v>
      </c>
      <c r="S33" s="54">
        <v>111</v>
      </c>
    </row>
    <row r="34" spans="1:19" s="6" customFormat="1" ht="16.5" customHeight="1" thickBot="1">
      <c r="A34" s="49"/>
      <c r="B34" s="74"/>
      <c r="C34" s="74"/>
      <c r="D34" s="74"/>
      <c r="E34" s="71"/>
      <c r="F34" s="67"/>
      <c r="G34" s="51"/>
      <c r="H34" s="51"/>
      <c r="I34" s="51"/>
      <c r="J34" s="51"/>
      <c r="K34" s="63"/>
      <c r="L34" s="51"/>
      <c r="M34" s="51"/>
      <c r="N34" s="60"/>
      <c r="O34" s="51"/>
      <c r="P34" s="51"/>
      <c r="Q34" s="51"/>
      <c r="R34" s="51"/>
      <c r="S34" s="55"/>
    </row>
    <row r="35" spans="1:19" s="6" customFormat="1" ht="16.5" customHeight="1">
      <c r="A35" s="48">
        <v>11</v>
      </c>
      <c r="B35" s="70" t="s">
        <v>55</v>
      </c>
      <c r="C35" s="70" t="s">
        <v>34</v>
      </c>
      <c r="D35" s="70" t="s">
        <v>56</v>
      </c>
      <c r="E35" s="70" t="s">
        <v>57</v>
      </c>
      <c r="F35" s="66">
        <v>60000</v>
      </c>
      <c r="G35" s="50">
        <v>3486.68</v>
      </c>
      <c r="H35" s="50">
        <v>25</v>
      </c>
      <c r="I35" s="50">
        <f>+F35*2.87%</f>
        <v>1722</v>
      </c>
      <c r="J35" s="50">
        <f>+F35*7.1%</f>
        <v>4260</v>
      </c>
      <c r="K35" s="62">
        <v>520.34</v>
      </c>
      <c r="L35" s="50">
        <f>+F35*3.04%</f>
        <v>1824</v>
      </c>
      <c r="M35" s="50">
        <f>+F35*7.09%</f>
        <v>4254</v>
      </c>
      <c r="N35" s="50"/>
      <c r="O35" s="50">
        <f>SUM(I35:N35)</f>
        <v>12580.34</v>
      </c>
      <c r="P35" s="50">
        <f>+G35+H35+I35+L35+N35</f>
        <v>7057.68</v>
      </c>
      <c r="Q35" s="50">
        <f>+J35+K35+M35</f>
        <v>9034.34</v>
      </c>
      <c r="R35" s="50">
        <f>+F35-P35</f>
        <v>52942.32</v>
      </c>
      <c r="S35" s="54">
        <v>111</v>
      </c>
    </row>
    <row r="36" spans="1:19" s="6" customFormat="1" ht="16.5" customHeight="1" thickBot="1">
      <c r="A36" s="49"/>
      <c r="B36" s="74"/>
      <c r="C36" s="74"/>
      <c r="D36" s="74"/>
      <c r="E36" s="71"/>
      <c r="F36" s="67"/>
      <c r="G36" s="51"/>
      <c r="H36" s="51"/>
      <c r="I36" s="51"/>
      <c r="J36" s="51"/>
      <c r="K36" s="63"/>
      <c r="L36" s="51"/>
      <c r="M36" s="51"/>
      <c r="N36" s="60"/>
      <c r="O36" s="51"/>
      <c r="P36" s="51"/>
      <c r="Q36" s="51"/>
      <c r="R36" s="51"/>
      <c r="S36" s="55"/>
    </row>
    <row r="37" spans="1:19" s="6" customFormat="1" ht="16.5" customHeight="1">
      <c r="A37" s="48">
        <v>12</v>
      </c>
      <c r="B37" s="70" t="s">
        <v>58</v>
      </c>
      <c r="C37" s="70" t="s">
        <v>34</v>
      </c>
      <c r="D37" s="70" t="s">
        <v>59</v>
      </c>
      <c r="E37" s="70" t="s">
        <v>57</v>
      </c>
      <c r="F37" s="66">
        <v>45000</v>
      </c>
      <c r="G37" s="50">
        <v>993.58</v>
      </c>
      <c r="H37" s="50">
        <v>25</v>
      </c>
      <c r="I37" s="50">
        <f>+F37*2.87%</f>
        <v>1291.5</v>
      </c>
      <c r="J37" s="50">
        <f>+F37*7.1%</f>
        <v>3194.9999999999995</v>
      </c>
      <c r="K37" s="62">
        <v>495</v>
      </c>
      <c r="L37" s="50">
        <f>+F37*3.04%</f>
        <v>1368</v>
      </c>
      <c r="M37" s="50">
        <f>+F37*7.09%</f>
        <v>3190.5</v>
      </c>
      <c r="N37" s="50">
        <v>1031.62</v>
      </c>
      <c r="O37" s="50">
        <f>SUM(I37:N37)</f>
        <v>10571.619999999999</v>
      </c>
      <c r="P37" s="50">
        <f>+G37+H37+I37+L37+N37</f>
        <v>4709.7</v>
      </c>
      <c r="Q37" s="50">
        <f>+J37+K37+M37</f>
        <v>6880.5</v>
      </c>
      <c r="R37" s="50">
        <f>+F37-P37</f>
        <v>40290.3</v>
      </c>
      <c r="S37" s="54">
        <v>111</v>
      </c>
    </row>
    <row r="38" spans="1:19" s="6" customFormat="1" ht="16.5" customHeight="1" thickBot="1">
      <c r="A38" s="49"/>
      <c r="B38" s="74"/>
      <c r="C38" s="74"/>
      <c r="D38" s="74"/>
      <c r="E38" s="71"/>
      <c r="F38" s="67"/>
      <c r="G38" s="51"/>
      <c r="H38" s="51"/>
      <c r="I38" s="51"/>
      <c r="J38" s="51"/>
      <c r="K38" s="63"/>
      <c r="L38" s="51"/>
      <c r="M38" s="51"/>
      <c r="N38" s="60"/>
      <c r="O38" s="51"/>
      <c r="P38" s="51"/>
      <c r="Q38" s="51"/>
      <c r="R38" s="51"/>
      <c r="S38" s="55"/>
    </row>
    <row r="39" spans="1:19" s="6" customFormat="1" ht="16.5" customHeight="1">
      <c r="A39" s="48">
        <v>13</v>
      </c>
      <c r="B39" s="70" t="s">
        <v>60</v>
      </c>
      <c r="C39" s="70" t="s">
        <v>51</v>
      </c>
      <c r="D39" s="70" t="s">
        <v>61</v>
      </c>
      <c r="E39" s="70" t="s">
        <v>32</v>
      </c>
      <c r="F39" s="66">
        <v>150000</v>
      </c>
      <c r="G39" s="50">
        <v>24107.84</v>
      </c>
      <c r="H39" s="50">
        <v>25</v>
      </c>
      <c r="I39" s="50">
        <f>+F39*2.87%</f>
        <v>4305</v>
      </c>
      <c r="J39" s="50">
        <f>+F39*7.1%</f>
        <v>10649.999999999998</v>
      </c>
      <c r="K39" s="62">
        <v>520.34</v>
      </c>
      <c r="L39" s="50">
        <f>+F39*3.04%</f>
        <v>4560</v>
      </c>
      <c r="M39" s="50">
        <f>+F39*7.09%</f>
        <v>10635</v>
      </c>
      <c r="N39" s="50"/>
      <c r="O39" s="50">
        <f>SUM(I39:N39)</f>
        <v>30670.339999999997</v>
      </c>
      <c r="P39" s="50">
        <f>+G39+H39+I39+L39+N39</f>
        <v>32997.84</v>
      </c>
      <c r="Q39" s="50">
        <f>+J39+K39+M39</f>
        <v>21805.339999999997</v>
      </c>
      <c r="R39" s="50">
        <f>+F39-P39</f>
        <v>117002.16</v>
      </c>
      <c r="S39" s="54">
        <v>111</v>
      </c>
    </row>
    <row r="40" spans="1:19" s="6" customFormat="1" ht="16.5" customHeight="1" thickBot="1">
      <c r="A40" s="49"/>
      <c r="B40" s="74"/>
      <c r="C40" s="74"/>
      <c r="D40" s="74"/>
      <c r="E40" s="71"/>
      <c r="F40" s="67"/>
      <c r="G40" s="51"/>
      <c r="H40" s="51"/>
      <c r="I40" s="51"/>
      <c r="J40" s="51"/>
      <c r="K40" s="63"/>
      <c r="L40" s="51"/>
      <c r="M40" s="51"/>
      <c r="N40" s="60"/>
      <c r="O40" s="51"/>
      <c r="P40" s="51"/>
      <c r="Q40" s="51"/>
      <c r="R40" s="51"/>
      <c r="S40" s="55"/>
    </row>
    <row r="41" spans="1:19" s="6" customFormat="1" ht="16.5" customHeight="1">
      <c r="A41" s="48">
        <v>14</v>
      </c>
      <c r="B41" s="70" t="s">
        <v>62</v>
      </c>
      <c r="C41" s="70" t="s">
        <v>63</v>
      </c>
      <c r="D41" s="70" t="s">
        <v>64</v>
      </c>
      <c r="E41" s="70" t="s">
        <v>32</v>
      </c>
      <c r="F41" s="66">
        <v>60000</v>
      </c>
      <c r="G41" s="50">
        <v>3486.68</v>
      </c>
      <c r="H41" s="50">
        <v>25</v>
      </c>
      <c r="I41" s="50">
        <f>+F41*2.87%</f>
        <v>1722</v>
      </c>
      <c r="J41" s="50">
        <f>+F41*7.1%</f>
        <v>4260</v>
      </c>
      <c r="K41" s="62">
        <v>520.34</v>
      </c>
      <c r="L41" s="50">
        <f>+F41*3.04%</f>
        <v>1824</v>
      </c>
      <c r="M41" s="50">
        <f>+F41*7.09%</f>
        <v>4254</v>
      </c>
      <c r="N41" s="50"/>
      <c r="O41" s="50">
        <f>SUM(I41:N41)</f>
        <v>12580.34</v>
      </c>
      <c r="P41" s="50">
        <f>+G41+H41+I41+L41+N41</f>
        <v>7057.68</v>
      </c>
      <c r="Q41" s="50">
        <f>+J41+K41+M41</f>
        <v>9034.34</v>
      </c>
      <c r="R41" s="50">
        <f>+F41-P41</f>
        <v>52942.32</v>
      </c>
      <c r="S41" s="54">
        <v>111</v>
      </c>
    </row>
    <row r="42" spans="1:19" s="6" customFormat="1" ht="16.5" customHeight="1" thickBot="1">
      <c r="A42" s="49"/>
      <c r="B42" s="74"/>
      <c r="C42" s="74"/>
      <c r="D42" s="74"/>
      <c r="E42" s="71"/>
      <c r="F42" s="67"/>
      <c r="G42" s="51"/>
      <c r="H42" s="51"/>
      <c r="I42" s="51"/>
      <c r="J42" s="51"/>
      <c r="K42" s="63"/>
      <c r="L42" s="51"/>
      <c r="M42" s="51"/>
      <c r="N42" s="60"/>
      <c r="O42" s="51"/>
      <c r="P42" s="51"/>
      <c r="Q42" s="51"/>
      <c r="R42" s="51"/>
      <c r="S42" s="55"/>
    </row>
    <row r="43" spans="1:19" s="6" customFormat="1" ht="16.5" customHeight="1">
      <c r="A43" s="48">
        <v>15</v>
      </c>
      <c r="B43" s="70" t="s">
        <v>65</v>
      </c>
      <c r="C43" s="70" t="s">
        <v>46</v>
      </c>
      <c r="D43" s="70" t="s">
        <v>66</v>
      </c>
      <c r="E43" s="70" t="s">
        <v>32</v>
      </c>
      <c r="F43" s="66">
        <v>65000</v>
      </c>
      <c r="G43" s="50">
        <v>4427.58</v>
      </c>
      <c r="H43" s="50">
        <v>25</v>
      </c>
      <c r="I43" s="50">
        <f>+F43*2.87%</f>
        <v>1865.5</v>
      </c>
      <c r="J43" s="50">
        <f>+F43*7.1%</f>
        <v>4615</v>
      </c>
      <c r="K43" s="62">
        <v>520.34</v>
      </c>
      <c r="L43" s="50">
        <f>+F43*3.04%</f>
        <v>1976</v>
      </c>
      <c r="M43" s="50">
        <f>+F43*7.09%</f>
        <v>4608.5</v>
      </c>
      <c r="N43" s="50"/>
      <c r="O43" s="50">
        <f>SUM(I43:N43)</f>
        <v>13585.34</v>
      </c>
      <c r="P43" s="50">
        <f>+G43+H43+I43+L43+N43</f>
        <v>8294.08</v>
      </c>
      <c r="Q43" s="50">
        <f>+J43+K43+M43</f>
        <v>9743.84</v>
      </c>
      <c r="R43" s="50">
        <f>+F43-P43</f>
        <v>56705.92</v>
      </c>
      <c r="S43" s="54">
        <v>111</v>
      </c>
    </row>
    <row r="44" spans="1:19" s="6" customFormat="1" ht="16.5" customHeight="1" thickBot="1">
      <c r="A44" s="49"/>
      <c r="B44" s="74"/>
      <c r="C44" s="74"/>
      <c r="D44" s="74"/>
      <c r="E44" s="71"/>
      <c r="F44" s="67"/>
      <c r="G44" s="51"/>
      <c r="H44" s="51"/>
      <c r="I44" s="51"/>
      <c r="J44" s="51"/>
      <c r="K44" s="63"/>
      <c r="L44" s="51"/>
      <c r="M44" s="51"/>
      <c r="N44" s="60"/>
      <c r="O44" s="51"/>
      <c r="P44" s="51"/>
      <c r="Q44" s="51"/>
      <c r="R44" s="51"/>
      <c r="S44" s="55"/>
    </row>
    <row r="45" spans="1:19" s="6" customFormat="1" ht="16.5" customHeight="1">
      <c r="A45" s="48">
        <v>16</v>
      </c>
      <c r="B45" s="70" t="s">
        <v>67</v>
      </c>
      <c r="C45" s="70" t="s">
        <v>34</v>
      </c>
      <c r="D45" s="70" t="s">
        <v>68</v>
      </c>
      <c r="E45" s="70" t="s">
        <v>32</v>
      </c>
      <c r="F45" s="66">
        <v>35000</v>
      </c>
      <c r="G45" s="50">
        <v>0</v>
      </c>
      <c r="H45" s="50">
        <v>25</v>
      </c>
      <c r="I45" s="50">
        <f>+F45*2.87%</f>
        <v>1004.5</v>
      </c>
      <c r="J45" s="50">
        <f>+F45*7.1%</f>
        <v>2485</v>
      </c>
      <c r="K45" s="62">
        <v>385</v>
      </c>
      <c r="L45" s="50">
        <f>+F45*3.04%</f>
        <v>1064</v>
      </c>
      <c r="M45" s="50">
        <f>+F45*7.09%</f>
        <v>2481.5</v>
      </c>
      <c r="N45" s="50"/>
      <c r="O45" s="50">
        <f>SUM(I45:N45)</f>
        <v>7420</v>
      </c>
      <c r="P45" s="50">
        <f>+G45+H45+I45+L45+N45</f>
        <v>2093.5</v>
      </c>
      <c r="Q45" s="50">
        <f>+J45+K45+M45</f>
        <v>5351.5</v>
      </c>
      <c r="R45" s="50">
        <f>+F45-P45</f>
        <v>32906.5</v>
      </c>
      <c r="S45" s="54">
        <v>111</v>
      </c>
    </row>
    <row r="46" spans="1:19" s="6" customFormat="1" ht="16.5" customHeight="1">
      <c r="A46" s="59"/>
      <c r="B46" s="72"/>
      <c r="C46" s="72"/>
      <c r="D46" s="72"/>
      <c r="E46" s="72"/>
      <c r="F46" s="68"/>
      <c r="G46" s="60"/>
      <c r="H46" s="60"/>
      <c r="I46" s="60"/>
      <c r="J46" s="60"/>
      <c r="K46" s="64"/>
      <c r="L46" s="60"/>
      <c r="M46" s="60"/>
      <c r="N46" s="60"/>
      <c r="O46" s="60"/>
      <c r="P46" s="60"/>
      <c r="Q46" s="60"/>
      <c r="R46" s="60"/>
      <c r="S46" s="56"/>
    </row>
    <row r="47" spans="1:19" s="6" customFormat="1" ht="16.5" customHeight="1">
      <c r="A47" s="58">
        <v>17</v>
      </c>
      <c r="B47" s="73" t="s">
        <v>69</v>
      </c>
      <c r="C47" s="73" t="s">
        <v>34</v>
      </c>
      <c r="D47" s="73" t="s">
        <v>40</v>
      </c>
      <c r="E47" s="73" t="s">
        <v>32</v>
      </c>
      <c r="F47" s="69">
        <v>16000</v>
      </c>
      <c r="G47" s="61">
        <v>0</v>
      </c>
      <c r="H47" s="61">
        <v>25</v>
      </c>
      <c r="I47" s="61">
        <f>+F47*2.87%</f>
        <v>459.2</v>
      </c>
      <c r="J47" s="61">
        <f>+F47*7.1%</f>
        <v>1136</v>
      </c>
      <c r="K47" s="65">
        <v>176</v>
      </c>
      <c r="L47" s="61">
        <f>+F47*3.04%</f>
        <v>486.4</v>
      </c>
      <c r="M47" s="61">
        <f>+F47*7.09%</f>
        <v>1134.4</v>
      </c>
      <c r="N47" s="61"/>
      <c r="O47" s="61">
        <f>SUM(I47:N47)</f>
        <v>3392</v>
      </c>
      <c r="P47" s="61">
        <f>+G47+H47+I47+L47+N47</f>
        <v>970.5999999999999</v>
      </c>
      <c r="Q47" s="61">
        <f>+J47+K47+M47</f>
        <v>2446.4</v>
      </c>
      <c r="R47" s="61">
        <f>+F47-P47</f>
        <v>15029.4</v>
      </c>
      <c r="S47" s="57">
        <v>111</v>
      </c>
    </row>
    <row r="48" spans="1:19" s="6" customFormat="1" ht="16.5" customHeight="1">
      <c r="A48" s="58"/>
      <c r="B48" s="73"/>
      <c r="C48" s="73"/>
      <c r="D48" s="73"/>
      <c r="E48" s="73"/>
      <c r="F48" s="69"/>
      <c r="G48" s="61"/>
      <c r="H48" s="61"/>
      <c r="I48" s="61"/>
      <c r="J48" s="61"/>
      <c r="K48" s="65"/>
      <c r="L48" s="61"/>
      <c r="M48" s="61"/>
      <c r="N48" s="61"/>
      <c r="O48" s="61"/>
      <c r="P48" s="61"/>
      <c r="Q48" s="61"/>
      <c r="R48" s="61"/>
      <c r="S48" s="57"/>
    </row>
    <row r="49" spans="1:147" s="32" customFormat="1" ht="28.5" customHeight="1">
      <c r="A49" s="26">
        <v>18</v>
      </c>
      <c r="B49" s="38" t="s">
        <v>70</v>
      </c>
      <c r="C49" s="39" t="s">
        <v>71</v>
      </c>
      <c r="D49" s="38" t="s">
        <v>72</v>
      </c>
      <c r="E49" s="27" t="s">
        <v>32</v>
      </c>
      <c r="F49" s="28">
        <v>27500</v>
      </c>
      <c r="G49" s="29">
        <v>0</v>
      </c>
      <c r="H49" s="29">
        <v>25</v>
      </c>
      <c r="I49" s="29">
        <f aca="true" t="shared" si="0" ref="I49:I72">+F49*2.87%</f>
        <v>789.25</v>
      </c>
      <c r="J49" s="29">
        <f aca="true" t="shared" si="1" ref="J49:J72">+F49*7.1%</f>
        <v>1952.4999999999998</v>
      </c>
      <c r="K49" s="42">
        <v>302.5</v>
      </c>
      <c r="L49" s="41">
        <f>+F49*3.04%</f>
        <v>836</v>
      </c>
      <c r="M49" s="41">
        <f aca="true" t="shared" si="2" ref="M49:M72">+F49*7.09%</f>
        <v>1949.7500000000002</v>
      </c>
      <c r="N49" s="41"/>
      <c r="O49" s="41">
        <f aca="true" t="shared" si="3" ref="O49:O72">SUM(I49:N49)</f>
        <v>5830</v>
      </c>
      <c r="P49" s="41">
        <f>+G49+H49+I49+L49+N49</f>
        <v>1650.25</v>
      </c>
      <c r="Q49" s="41">
        <f aca="true" t="shared" si="4" ref="Q49:Q72">+J49+K49+M49</f>
        <v>4204.75</v>
      </c>
      <c r="R49" s="41">
        <f aca="true" t="shared" si="5" ref="R49:R72">+F49-P49</f>
        <v>25849.75</v>
      </c>
      <c r="S49" s="45">
        <v>111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</row>
    <row r="50" spans="1:147" s="32" customFormat="1" ht="29.25" customHeight="1">
      <c r="A50" s="26">
        <v>19</v>
      </c>
      <c r="B50" s="38" t="s">
        <v>73</v>
      </c>
      <c r="C50" s="38" t="s">
        <v>63</v>
      </c>
      <c r="D50" s="38" t="s">
        <v>74</v>
      </c>
      <c r="E50" s="27" t="s">
        <v>32</v>
      </c>
      <c r="F50" s="28">
        <v>105000</v>
      </c>
      <c r="G50" s="29">
        <v>13281.49</v>
      </c>
      <c r="H50" s="29">
        <v>25</v>
      </c>
      <c r="I50" s="41">
        <f t="shared" si="0"/>
        <v>3013.5</v>
      </c>
      <c r="J50" s="41">
        <f t="shared" si="1"/>
        <v>7454.999999999999</v>
      </c>
      <c r="K50" s="42">
        <v>520.34</v>
      </c>
      <c r="L50" s="41">
        <f>+F50*3.04%</f>
        <v>3192</v>
      </c>
      <c r="M50" s="41">
        <f t="shared" si="2"/>
        <v>7444.500000000001</v>
      </c>
      <c r="N50" s="41"/>
      <c r="O50" s="41">
        <f t="shared" si="3"/>
        <v>21625.34</v>
      </c>
      <c r="P50" s="41">
        <f>+G50+H50+I50+L50+N50</f>
        <v>19511.989999999998</v>
      </c>
      <c r="Q50" s="41">
        <f t="shared" si="4"/>
        <v>15419.84</v>
      </c>
      <c r="R50" s="41">
        <f t="shared" si="5"/>
        <v>85488.01000000001</v>
      </c>
      <c r="S50" s="45">
        <v>111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</row>
    <row r="51" spans="1:134" s="6" customFormat="1" ht="27" customHeight="1">
      <c r="A51" s="30">
        <v>20</v>
      </c>
      <c r="B51" s="31" t="s">
        <v>75</v>
      </c>
      <c r="C51" s="31" t="s">
        <v>76</v>
      </c>
      <c r="D51" s="31" t="s">
        <v>77</v>
      </c>
      <c r="E51" s="27" t="s">
        <v>32</v>
      </c>
      <c r="F51" s="28">
        <v>70000</v>
      </c>
      <c r="G51" s="29">
        <v>5368.48</v>
      </c>
      <c r="H51" s="29">
        <v>25</v>
      </c>
      <c r="I51" s="29">
        <f t="shared" si="0"/>
        <v>2009</v>
      </c>
      <c r="J51" s="29">
        <f t="shared" si="1"/>
        <v>4970</v>
      </c>
      <c r="K51" s="42">
        <v>520.34</v>
      </c>
      <c r="L51" s="41">
        <f>+F51*3.04%</f>
        <v>2128</v>
      </c>
      <c r="M51" s="41">
        <f t="shared" si="2"/>
        <v>4963</v>
      </c>
      <c r="N51" s="41"/>
      <c r="O51" s="41">
        <f t="shared" si="3"/>
        <v>14590.34</v>
      </c>
      <c r="P51" s="41">
        <f>+G51+H51+I51+L51+N51</f>
        <v>9530.48</v>
      </c>
      <c r="Q51" s="41">
        <f t="shared" si="4"/>
        <v>10453.34</v>
      </c>
      <c r="R51" s="41">
        <f t="shared" si="5"/>
        <v>60469.520000000004</v>
      </c>
      <c r="S51" s="45">
        <v>111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</row>
    <row r="52" spans="1:19" s="6" customFormat="1" ht="28.5" customHeight="1">
      <c r="A52" s="26">
        <v>21</v>
      </c>
      <c r="B52" s="27" t="s">
        <v>78</v>
      </c>
      <c r="C52" s="27" t="s">
        <v>46</v>
      </c>
      <c r="D52" s="27" t="s">
        <v>72</v>
      </c>
      <c r="E52" s="27" t="s">
        <v>32</v>
      </c>
      <c r="F52" s="28">
        <v>49500</v>
      </c>
      <c r="G52" s="29">
        <v>1783.43</v>
      </c>
      <c r="H52" s="29">
        <v>25</v>
      </c>
      <c r="I52" s="41">
        <f t="shared" si="0"/>
        <v>1420.65</v>
      </c>
      <c r="J52" s="41">
        <f t="shared" si="1"/>
        <v>3514.4999999999995</v>
      </c>
      <c r="K52" s="42">
        <v>520.34</v>
      </c>
      <c r="L52" s="41">
        <f>+F52*3.04%</f>
        <v>1504.8</v>
      </c>
      <c r="M52" s="41">
        <f t="shared" si="2"/>
        <v>3509.55</v>
      </c>
      <c r="N52" s="41"/>
      <c r="O52" s="41">
        <f t="shared" si="3"/>
        <v>10469.84</v>
      </c>
      <c r="P52" s="41">
        <f>+G52+H52+I52+L52+N52</f>
        <v>4733.88</v>
      </c>
      <c r="Q52" s="41">
        <f t="shared" si="4"/>
        <v>7544.389999999999</v>
      </c>
      <c r="R52" s="41">
        <f t="shared" si="5"/>
        <v>44766.12</v>
      </c>
      <c r="S52" s="40">
        <v>111</v>
      </c>
    </row>
    <row r="53" spans="1:19" s="6" customFormat="1" ht="27" customHeight="1">
      <c r="A53" s="26">
        <v>22</v>
      </c>
      <c r="B53" s="27" t="s">
        <v>79</v>
      </c>
      <c r="C53" s="27" t="s">
        <v>51</v>
      </c>
      <c r="D53" s="27" t="s">
        <v>72</v>
      </c>
      <c r="E53" s="27" t="s">
        <v>32</v>
      </c>
      <c r="F53" s="28">
        <v>45000</v>
      </c>
      <c r="G53" s="29">
        <v>1148.33</v>
      </c>
      <c r="H53" s="29">
        <v>25</v>
      </c>
      <c r="I53" s="29">
        <f t="shared" si="0"/>
        <v>1291.5</v>
      </c>
      <c r="J53" s="29">
        <f t="shared" si="1"/>
        <v>3194.9999999999995</v>
      </c>
      <c r="K53" s="42">
        <v>495</v>
      </c>
      <c r="L53" s="41">
        <f>+F52*3.04%</f>
        <v>1504.8</v>
      </c>
      <c r="M53" s="41">
        <f t="shared" si="2"/>
        <v>3190.5</v>
      </c>
      <c r="N53" s="41"/>
      <c r="O53" s="41">
        <f t="shared" si="3"/>
        <v>9676.8</v>
      </c>
      <c r="P53" s="41">
        <f>+G53+H53+I53+L54+N53</f>
        <v>3832.83</v>
      </c>
      <c r="Q53" s="41">
        <f t="shared" si="4"/>
        <v>6880.5</v>
      </c>
      <c r="R53" s="41">
        <f t="shared" si="5"/>
        <v>41167.17</v>
      </c>
      <c r="S53" s="40">
        <v>111</v>
      </c>
    </row>
    <row r="54" spans="1:19" s="6" customFormat="1" ht="27" customHeight="1">
      <c r="A54" s="26">
        <v>23</v>
      </c>
      <c r="B54" s="27" t="s">
        <v>80</v>
      </c>
      <c r="C54" s="27" t="s">
        <v>34</v>
      </c>
      <c r="D54" s="27" t="s">
        <v>44</v>
      </c>
      <c r="E54" s="27" t="s">
        <v>32</v>
      </c>
      <c r="F54" s="28">
        <v>27500</v>
      </c>
      <c r="G54" s="29">
        <v>0</v>
      </c>
      <c r="H54" s="29">
        <v>25</v>
      </c>
      <c r="I54" s="41">
        <f t="shared" si="0"/>
        <v>789.25</v>
      </c>
      <c r="J54" s="41">
        <f t="shared" si="1"/>
        <v>1952.4999999999998</v>
      </c>
      <c r="K54" s="42">
        <v>302.5</v>
      </c>
      <c r="L54" s="41">
        <f>+F53*3.04%</f>
        <v>1368</v>
      </c>
      <c r="M54" s="41">
        <f t="shared" si="2"/>
        <v>1949.7500000000002</v>
      </c>
      <c r="N54" s="41"/>
      <c r="O54" s="41">
        <f t="shared" si="3"/>
        <v>6362</v>
      </c>
      <c r="P54" s="41">
        <f>+G54+H54+I54+L55+N54</f>
        <v>5374.25</v>
      </c>
      <c r="Q54" s="41">
        <f t="shared" si="4"/>
        <v>4204.75</v>
      </c>
      <c r="R54" s="41">
        <f t="shared" si="5"/>
        <v>22125.75</v>
      </c>
      <c r="S54" s="40">
        <v>111</v>
      </c>
    </row>
    <row r="55" spans="1:19" s="6" customFormat="1" ht="27" customHeight="1">
      <c r="A55" s="26">
        <v>24</v>
      </c>
      <c r="B55" s="27" t="s">
        <v>81</v>
      </c>
      <c r="C55" s="27" t="s">
        <v>76</v>
      </c>
      <c r="D55" s="27" t="s">
        <v>82</v>
      </c>
      <c r="E55" s="27" t="s">
        <v>32</v>
      </c>
      <c r="F55" s="28">
        <v>150000</v>
      </c>
      <c r="G55" s="29">
        <v>24107.84</v>
      </c>
      <c r="H55" s="29">
        <v>25</v>
      </c>
      <c r="I55" s="29">
        <f t="shared" si="0"/>
        <v>4305</v>
      </c>
      <c r="J55" s="29">
        <f t="shared" si="1"/>
        <v>10649.999999999998</v>
      </c>
      <c r="K55" s="42">
        <v>520.34</v>
      </c>
      <c r="L55" s="41">
        <f aca="true" t="shared" si="6" ref="L55:L72">+F55*3.04%</f>
        <v>4560</v>
      </c>
      <c r="M55" s="41">
        <f t="shared" si="2"/>
        <v>10635</v>
      </c>
      <c r="N55" s="41"/>
      <c r="O55" s="41">
        <f t="shared" si="3"/>
        <v>30670.339999999997</v>
      </c>
      <c r="P55" s="41">
        <f aca="true" t="shared" si="7" ref="P55:P72">+G55+H55+I55+L55+N55</f>
        <v>32997.84</v>
      </c>
      <c r="Q55" s="41">
        <f t="shared" si="4"/>
        <v>21805.339999999997</v>
      </c>
      <c r="R55" s="41">
        <f t="shared" si="5"/>
        <v>117002.16</v>
      </c>
      <c r="S55" s="40">
        <v>111</v>
      </c>
    </row>
    <row r="56" spans="1:19" s="6" customFormat="1" ht="27" customHeight="1">
      <c r="A56" s="26">
        <v>25</v>
      </c>
      <c r="B56" s="27" t="s">
        <v>83</v>
      </c>
      <c r="C56" s="27" t="s">
        <v>51</v>
      </c>
      <c r="D56" s="27" t="s">
        <v>84</v>
      </c>
      <c r="E56" s="27" t="s">
        <v>32</v>
      </c>
      <c r="F56" s="28">
        <v>70000</v>
      </c>
      <c r="G56" s="29">
        <v>5368.48</v>
      </c>
      <c r="H56" s="29">
        <v>25</v>
      </c>
      <c r="I56" s="41">
        <f t="shared" si="0"/>
        <v>2009</v>
      </c>
      <c r="J56" s="41">
        <f t="shared" si="1"/>
        <v>4970</v>
      </c>
      <c r="K56" s="42">
        <v>520.34</v>
      </c>
      <c r="L56" s="41">
        <f t="shared" si="6"/>
        <v>2128</v>
      </c>
      <c r="M56" s="41">
        <f t="shared" si="2"/>
        <v>4963</v>
      </c>
      <c r="N56" s="41"/>
      <c r="O56" s="41">
        <f t="shared" si="3"/>
        <v>14590.34</v>
      </c>
      <c r="P56" s="41">
        <f t="shared" si="7"/>
        <v>9530.48</v>
      </c>
      <c r="Q56" s="41">
        <f t="shared" si="4"/>
        <v>10453.34</v>
      </c>
      <c r="R56" s="41">
        <f t="shared" si="5"/>
        <v>60469.520000000004</v>
      </c>
      <c r="S56" s="40">
        <v>111</v>
      </c>
    </row>
    <row r="57" spans="1:19" s="6" customFormat="1" ht="27.75" customHeight="1">
      <c r="A57" s="26">
        <v>26</v>
      </c>
      <c r="B57" s="27" t="s">
        <v>85</v>
      </c>
      <c r="C57" s="27" t="s">
        <v>63</v>
      </c>
      <c r="D57" s="27" t="s">
        <v>86</v>
      </c>
      <c r="E57" s="27" t="s">
        <v>32</v>
      </c>
      <c r="F57" s="28">
        <v>44000</v>
      </c>
      <c r="G57" s="29">
        <v>1007.19</v>
      </c>
      <c r="H57" s="29">
        <v>25</v>
      </c>
      <c r="I57" s="29">
        <f t="shared" si="0"/>
        <v>1262.8</v>
      </c>
      <c r="J57" s="29">
        <f t="shared" si="1"/>
        <v>3123.9999999999995</v>
      </c>
      <c r="K57" s="42">
        <v>484</v>
      </c>
      <c r="L57" s="41">
        <f t="shared" si="6"/>
        <v>1337.6</v>
      </c>
      <c r="M57" s="41">
        <f t="shared" si="2"/>
        <v>3119.6000000000004</v>
      </c>
      <c r="N57" s="41"/>
      <c r="O57" s="41">
        <f t="shared" si="3"/>
        <v>9328</v>
      </c>
      <c r="P57" s="41">
        <f t="shared" si="7"/>
        <v>3632.5899999999997</v>
      </c>
      <c r="Q57" s="41">
        <f t="shared" si="4"/>
        <v>6727.6</v>
      </c>
      <c r="R57" s="41">
        <f t="shared" si="5"/>
        <v>40367.41</v>
      </c>
      <c r="S57" s="40">
        <v>111</v>
      </c>
    </row>
    <row r="58" spans="1:19" s="6" customFormat="1" ht="31.5" customHeight="1">
      <c r="A58" s="26">
        <v>27</v>
      </c>
      <c r="B58" s="27" t="s">
        <v>87</v>
      </c>
      <c r="C58" s="27" t="s">
        <v>34</v>
      </c>
      <c r="D58" s="27" t="s">
        <v>88</v>
      </c>
      <c r="E58" s="27" t="s">
        <v>32</v>
      </c>
      <c r="F58" s="28">
        <v>22000</v>
      </c>
      <c r="G58" s="29">
        <v>0</v>
      </c>
      <c r="H58" s="29">
        <v>25</v>
      </c>
      <c r="I58" s="41">
        <f t="shared" si="0"/>
        <v>631.4</v>
      </c>
      <c r="J58" s="41">
        <f t="shared" si="1"/>
        <v>1561.9999999999998</v>
      </c>
      <c r="K58" s="42">
        <v>242</v>
      </c>
      <c r="L58" s="41">
        <f t="shared" si="6"/>
        <v>668.8</v>
      </c>
      <c r="M58" s="41">
        <f t="shared" si="2"/>
        <v>1559.8000000000002</v>
      </c>
      <c r="N58" s="41"/>
      <c r="O58" s="41">
        <f t="shared" si="3"/>
        <v>4664</v>
      </c>
      <c r="P58" s="41">
        <f t="shared" si="7"/>
        <v>1325.1999999999998</v>
      </c>
      <c r="Q58" s="41">
        <f t="shared" si="4"/>
        <v>3363.8</v>
      </c>
      <c r="R58" s="41">
        <f t="shared" si="5"/>
        <v>20674.8</v>
      </c>
      <c r="S58" s="40">
        <v>111</v>
      </c>
    </row>
    <row r="59" spans="1:19" s="6" customFormat="1" ht="28.5" customHeight="1">
      <c r="A59" s="26">
        <v>28</v>
      </c>
      <c r="B59" s="27" t="s">
        <v>89</v>
      </c>
      <c r="C59" s="27" t="s">
        <v>37</v>
      </c>
      <c r="D59" s="27" t="s">
        <v>90</v>
      </c>
      <c r="E59" s="27" t="s">
        <v>32</v>
      </c>
      <c r="F59" s="28">
        <v>125000</v>
      </c>
      <c r="G59" s="29">
        <v>18037.22</v>
      </c>
      <c r="H59" s="29">
        <v>25</v>
      </c>
      <c r="I59" s="29">
        <f t="shared" si="0"/>
        <v>3587.5</v>
      </c>
      <c r="J59" s="29">
        <f t="shared" si="1"/>
        <v>8875</v>
      </c>
      <c r="K59" s="42">
        <v>520.34</v>
      </c>
      <c r="L59" s="41">
        <f>+F59*3.04%</f>
        <v>3800</v>
      </c>
      <c r="M59" s="41">
        <f t="shared" si="2"/>
        <v>8862.5</v>
      </c>
      <c r="N59" s="41"/>
      <c r="O59" s="41">
        <f t="shared" si="3"/>
        <v>25645.34</v>
      </c>
      <c r="P59" s="41">
        <f t="shared" si="7"/>
        <v>25449.72</v>
      </c>
      <c r="Q59" s="41">
        <f t="shared" si="4"/>
        <v>18257.84</v>
      </c>
      <c r="R59" s="41">
        <f t="shared" si="5"/>
        <v>99550.28</v>
      </c>
      <c r="S59" s="40">
        <v>111</v>
      </c>
    </row>
    <row r="60" spans="1:19" s="6" customFormat="1" ht="28.5" customHeight="1">
      <c r="A60" s="26">
        <v>29</v>
      </c>
      <c r="B60" s="27" t="s">
        <v>91</v>
      </c>
      <c r="C60" s="27" t="s">
        <v>51</v>
      </c>
      <c r="D60" s="27" t="s">
        <v>92</v>
      </c>
      <c r="E60" s="27" t="s">
        <v>32</v>
      </c>
      <c r="F60" s="28">
        <v>27500</v>
      </c>
      <c r="G60" s="29">
        <v>0</v>
      </c>
      <c r="H60" s="29">
        <v>25</v>
      </c>
      <c r="I60" s="41">
        <f t="shared" si="0"/>
        <v>789.25</v>
      </c>
      <c r="J60" s="41">
        <f t="shared" si="1"/>
        <v>1952.4999999999998</v>
      </c>
      <c r="K60" s="42">
        <v>302.5</v>
      </c>
      <c r="L60" s="41">
        <f t="shared" si="6"/>
        <v>836</v>
      </c>
      <c r="M60" s="41">
        <f t="shared" si="2"/>
        <v>1949.7500000000002</v>
      </c>
      <c r="N60" s="41"/>
      <c r="O60" s="41">
        <f t="shared" si="3"/>
        <v>5830</v>
      </c>
      <c r="P60" s="41">
        <f t="shared" si="7"/>
        <v>1650.25</v>
      </c>
      <c r="Q60" s="41">
        <f t="shared" si="4"/>
        <v>4204.75</v>
      </c>
      <c r="R60" s="41">
        <f t="shared" si="5"/>
        <v>25849.75</v>
      </c>
      <c r="S60" s="40">
        <v>111</v>
      </c>
    </row>
    <row r="61" spans="1:19" s="6" customFormat="1" ht="28.5" customHeight="1">
      <c r="A61" s="26">
        <v>30</v>
      </c>
      <c r="B61" s="27" t="s">
        <v>93</v>
      </c>
      <c r="C61" s="27" t="s">
        <v>34</v>
      </c>
      <c r="D61" s="27" t="s">
        <v>94</v>
      </c>
      <c r="E61" s="27" t="s">
        <v>32</v>
      </c>
      <c r="F61" s="28">
        <v>38500</v>
      </c>
      <c r="G61" s="29">
        <v>230.95</v>
      </c>
      <c r="H61" s="29">
        <v>25</v>
      </c>
      <c r="I61" s="29">
        <f t="shared" si="0"/>
        <v>1104.95</v>
      </c>
      <c r="J61" s="29">
        <f t="shared" si="1"/>
        <v>2733.4999999999995</v>
      </c>
      <c r="K61" s="42">
        <v>423.5</v>
      </c>
      <c r="L61" s="41">
        <f t="shared" si="6"/>
        <v>1170.4</v>
      </c>
      <c r="M61" s="41">
        <f t="shared" si="2"/>
        <v>2729.65</v>
      </c>
      <c r="N61" s="41"/>
      <c r="O61" s="41">
        <f t="shared" si="3"/>
        <v>8162</v>
      </c>
      <c r="P61" s="41">
        <f t="shared" si="7"/>
        <v>2531.3</v>
      </c>
      <c r="Q61" s="41">
        <f t="shared" si="4"/>
        <v>5886.65</v>
      </c>
      <c r="R61" s="41">
        <f t="shared" si="5"/>
        <v>35968.7</v>
      </c>
      <c r="S61" s="40">
        <v>111</v>
      </c>
    </row>
    <row r="62" spans="1:19" s="6" customFormat="1" ht="30.75" customHeight="1">
      <c r="A62" s="26">
        <v>31</v>
      </c>
      <c r="B62" s="27" t="s">
        <v>95</v>
      </c>
      <c r="C62" s="27" t="s">
        <v>76</v>
      </c>
      <c r="D62" s="27" t="s">
        <v>77</v>
      </c>
      <c r="E62" s="27" t="s">
        <v>32</v>
      </c>
      <c r="F62" s="28">
        <v>75000</v>
      </c>
      <c r="G62" s="29">
        <v>6309.38</v>
      </c>
      <c r="H62" s="29">
        <v>25</v>
      </c>
      <c r="I62" s="41">
        <f t="shared" si="0"/>
        <v>2152.5</v>
      </c>
      <c r="J62" s="41">
        <f t="shared" si="1"/>
        <v>5324.999999999999</v>
      </c>
      <c r="K62" s="42">
        <v>520.34</v>
      </c>
      <c r="L62" s="41">
        <f t="shared" si="6"/>
        <v>2280</v>
      </c>
      <c r="M62" s="41">
        <f t="shared" si="2"/>
        <v>5317.5</v>
      </c>
      <c r="N62" s="41"/>
      <c r="O62" s="41">
        <f t="shared" si="3"/>
        <v>15595.34</v>
      </c>
      <c r="P62" s="41">
        <f t="shared" si="7"/>
        <v>10766.880000000001</v>
      </c>
      <c r="Q62" s="41">
        <f t="shared" si="4"/>
        <v>11162.84</v>
      </c>
      <c r="R62" s="41">
        <f t="shared" si="5"/>
        <v>64233.119999999995</v>
      </c>
      <c r="S62" s="40">
        <v>111</v>
      </c>
    </row>
    <row r="63" spans="1:19" s="6" customFormat="1" ht="31.5" customHeight="1">
      <c r="A63" s="26">
        <v>32</v>
      </c>
      <c r="B63" s="27" t="s">
        <v>96</v>
      </c>
      <c r="C63" s="27" t="s">
        <v>63</v>
      </c>
      <c r="D63" s="27" t="s">
        <v>97</v>
      </c>
      <c r="E63" s="27" t="s">
        <v>32</v>
      </c>
      <c r="F63" s="28">
        <v>100000</v>
      </c>
      <c r="G63" s="29">
        <v>12105.37</v>
      </c>
      <c r="H63" s="29">
        <v>25</v>
      </c>
      <c r="I63" s="29">
        <f t="shared" si="0"/>
        <v>2870</v>
      </c>
      <c r="J63" s="29">
        <f t="shared" si="1"/>
        <v>7099.999999999999</v>
      </c>
      <c r="K63" s="42">
        <v>0</v>
      </c>
      <c r="L63" s="41">
        <f t="shared" si="6"/>
        <v>3040</v>
      </c>
      <c r="M63" s="41">
        <f t="shared" si="2"/>
        <v>7090.000000000001</v>
      </c>
      <c r="N63" s="41"/>
      <c r="O63" s="41">
        <f t="shared" si="3"/>
        <v>20100</v>
      </c>
      <c r="P63" s="41">
        <f t="shared" si="7"/>
        <v>18040.370000000003</v>
      </c>
      <c r="Q63" s="41">
        <f t="shared" si="4"/>
        <v>14190</v>
      </c>
      <c r="R63" s="41">
        <f t="shared" si="5"/>
        <v>81959.63</v>
      </c>
      <c r="S63" s="40">
        <v>111</v>
      </c>
    </row>
    <row r="64" spans="1:19" s="6" customFormat="1" ht="26.25" customHeight="1">
      <c r="A64" s="26">
        <v>33</v>
      </c>
      <c r="B64" s="27" t="s">
        <v>98</v>
      </c>
      <c r="C64" s="27" t="s">
        <v>34</v>
      </c>
      <c r="D64" s="27" t="s">
        <v>40</v>
      </c>
      <c r="E64" s="27" t="s">
        <v>32</v>
      </c>
      <c r="F64" s="28">
        <v>16000</v>
      </c>
      <c r="G64" s="29">
        <v>0</v>
      </c>
      <c r="H64" s="29">
        <v>25</v>
      </c>
      <c r="I64" s="41">
        <f t="shared" si="0"/>
        <v>459.2</v>
      </c>
      <c r="J64" s="41">
        <f t="shared" si="1"/>
        <v>1136</v>
      </c>
      <c r="K64" s="42">
        <v>176</v>
      </c>
      <c r="L64" s="41">
        <f t="shared" si="6"/>
        <v>486.4</v>
      </c>
      <c r="M64" s="41">
        <f t="shared" si="2"/>
        <v>1134.4</v>
      </c>
      <c r="N64" s="41"/>
      <c r="O64" s="41">
        <f t="shared" si="3"/>
        <v>3392</v>
      </c>
      <c r="P64" s="41">
        <f t="shared" si="7"/>
        <v>970.5999999999999</v>
      </c>
      <c r="Q64" s="41">
        <f t="shared" si="4"/>
        <v>2446.4</v>
      </c>
      <c r="R64" s="41">
        <f t="shared" si="5"/>
        <v>15029.4</v>
      </c>
      <c r="S64" s="40">
        <v>111</v>
      </c>
    </row>
    <row r="65" spans="1:19" s="6" customFormat="1" ht="29.25" customHeight="1">
      <c r="A65" s="26">
        <v>34</v>
      </c>
      <c r="B65" s="27" t="s">
        <v>99</v>
      </c>
      <c r="C65" s="27" t="s">
        <v>76</v>
      </c>
      <c r="D65" s="27" t="s">
        <v>77</v>
      </c>
      <c r="E65" s="27" t="s">
        <v>32</v>
      </c>
      <c r="F65" s="28">
        <v>70000</v>
      </c>
      <c r="G65" s="29">
        <v>5368.48</v>
      </c>
      <c r="H65" s="29">
        <v>25</v>
      </c>
      <c r="I65" s="29">
        <f t="shared" si="0"/>
        <v>2009</v>
      </c>
      <c r="J65" s="29">
        <f t="shared" si="1"/>
        <v>4970</v>
      </c>
      <c r="K65" s="42">
        <v>520.34</v>
      </c>
      <c r="L65" s="41">
        <f t="shared" si="6"/>
        <v>2128</v>
      </c>
      <c r="M65" s="41">
        <f t="shared" si="2"/>
        <v>4963</v>
      </c>
      <c r="N65" s="41"/>
      <c r="O65" s="41">
        <f t="shared" si="3"/>
        <v>14590.34</v>
      </c>
      <c r="P65" s="41">
        <f t="shared" si="7"/>
        <v>9530.48</v>
      </c>
      <c r="Q65" s="41">
        <f t="shared" si="4"/>
        <v>10453.34</v>
      </c>
      <c r="R65" s="41">
        <f t="shared" si="5"/>
        <v>60469.520000000004</v>
      </c>
      <c r="S65" s="40">
        <v>111</v>
      </c>
    </row>
    <row r="66" spans="1:19" s="6" customFormat="1" ht="29.25" customHeight="1">
      <c r="A66" s="26">
        <v>35</v>
      </c>
      <c r="B66" s="27" t="s">
        <v>100</v>
      </c>
      <c r="C66" s="27" t="s">
        <v>76</v>
      </c>
      <c r="D66" s="27" t="s">
        <v>77</v>
      </c>
      <c r="E66" s="27" t="s">
        <v>32</v>
      </c>
      <c r="F66" s="28">
        <v>70000</v>
      </c>
      <c r="G66" s="29">
        <v>5368.48</v>
      </c>
      <c r="H66" s="29">
        <v>25</v>
      </c>
      <c r="I66" s="41">
        <f t="shared" si="0"/>
        <v>2009</v>
      </c>
      <c r="J66" s="41">
        <f t="shared" si="1"/>
        <v>4970</v>
      </c>
      <c r="K66" s="42">
        <v>520.34</v>
      </c>
      <c r="L66" s="41">
        <f t="shared" si="6"/>
        <v>2128</v>
      </c>
      <c r="M66" s="41">
        <f t="shared" si="2"/>
        <v>4963</v>
      </c>
      <c r="N66" s="41"/>
      <c r="O66" s="41">
        <f t="shared" si="3"/>
        <v>14590.34</v>
      </c>
      <c r="P66" s="41">
        <f t="shared" si="7"/>
        <v>9530.48</v>
      </c>
      <c r="Q66" s="41">
        <f t="shared" si="4"/>
        <v>10453.34</v>
      </c>
      <c r="R66" s="41">
        <f t="shared" si="5"/>
        <v>60469.520000000004</v>
      </c>
      <c r="S66" s="40">
        <v>111</v>
      </c>
    </row>
    <row r="67" spans="1:19" s="6" customFormat="1" ht="29.25" customHeight="1">
      <c r="A67" s="26">
        <v>36</v>
      </c>
      <c r="B67" s="27" t="s">
        <v>101</v>
      </c>
      <c r="C67" s="27" t="s">
        <v>34</v>
      </c>
      <c r="D67" s="27" t="s">
        <v>40</v>
      </c>
      <c r="E67" s="27" t="s">
        <v>32</v>
      </c>
      <c r="F67" s="28">
        <v>14000</v>
      </c>
      <c r="G67" s="29">
        <v>0</v>
      </c>
      <c r="H67" s="29">
        <v>25</v>
      </c>
      <c r="I67" s="41">
        <f t="shared" si="0"/>
        <v>401.8</v>
      </c>
      <c r="J67" s="41">
        <f t="shared" si="1"/>
        <v>993.9999999999999</v>
      </c>
      <c r="K67" s="42">
        <v>154</v>
      </c>
      <c r="L67" s="41">
        <f t="shared" si="6"/>
        <v>425.6</v>
      </c>
      <c r="M67" s="41">
        <f t="shared" si="2"/>
        <v>992.6</v>
      </c>
      <c r="N67" s="41"/>
      <c r="O67" s="41">
        <f t="shared" si="3"/>
        <v>2968</v>
      </c>
      <c r="P67" s="41">
        <f t="shared" si="7"/>
        <v>852.4000000000001</v>
      </c>
      <c r="Q67" s="41">
        <f t="shared" si="4"/>
        <v>2140.6</v>
      </c>
      <c r="R67" s="41">
        <f t="shared" si="5"/>
        <v>13147.6</v>
      </c>
      <c r="S67" s="40">
        <v>111</v>
      </c>
    </row>
    <row r="68" spans="1:19" s="6" customFormat="1" ht="29.25" customHeight="1">
      <c r="A68" s="26">
        <v>37</v>
      </c>
      <c r="B68" s="27" t="s">
        <v>102</v>
      </c>
      <c r="C68" s="27" t="s">
        <v>34</v>
      </c>
      <c r="D68" s="27" t="s">
        <v>103</v>
      </c>
      <c r="E68" s="27" t="s">
        <v>32</v>
      </c>
      <c r="F68" s="28">
        <v>100000</v>
      </c>
      <c r="G68" s="29">
        <v>12105.37</v>
      </c>
      <c r="H68" s="29">
        <v>25</v>
      </c>
      <c r="I68" s="41">
        <f t="shared" si="0"/>
        <v>2870</v>
      </c>
      <c r="J68" s="41">
        <f t="shared" si="1"/>
        <v>7099.999999999999</v>
      </c>
      <c r="K68" s="42">
        <v>520.34</v>
      </c>
      <c r="L68" s="41">
        <f t="shared" si="6"/>
        <v>3040</v>
      </c>
      <c r="M68" s="41">
        <f t="shared" si="2"/>
        <v>7090.000000000001</v>
      </c>
      <c r="N68" s="41"/>
      <c r="O68" s="41">
        <f t="shared" si="3"/>
        <v>20620.34</v>
      </c>
      <c r="P68" s="41">
        <f t="shared" si="7"/>
        <v>18040.370000000003</v>
      </c>
      <c r="Q68" s="41">
        <f t="shared" si="4"/>
        <v>14710.34</v>
      </c>
      <c r="R68" s="41">
        <f t="shared" si="5"/>
        <v>81959.63</v>
      </c>
      <c r="S68" s="40">
        <v>111</v>
      </c>
    </row>
    <row r="69" spans="1:19" s="6" customFormat="1" ht="29.25" customHeight="1">
      <c r="A69" s="26">
        <v>38</v>
      </c>
      <c r="B69" s="27" t="s">
        <v>104</v>
      </c>
      <c r="C69" s="27" t="s">
        <v>71</v>
      </c>
      <c r="D69" s="27" t="s">
        <v>105</v>
      </c>
      <c r="E69" s="27" t="s">
        <v>32</v>
      </c>
      <c r="F69" s="28">
        <v>100000</v>
      </c>
      <c r="G69" s="29">
        <v>12105.37</v>
      </c>
      <c r="H69" s="29">
        <v>25</v>
      </c>
      <c r="I69" s="41">
        <f t="shared" si="0"/>
        <v>2870</v>
      </c>
      <c r="J69" s="41">
        <f t="shared" si="1"/>
        <v>7099.999999999999</v>
      </c>
      <c r="K69" s="42">
        <v>520.34</v>
      </c>
      <c r="L69" s="41">
        <f t="shared" si="6"/>
        <v>3040</v>
      </c>
      <c r="M69" s="41">
        <f t="shared" si="2"/>
        <v>7090.000000000001</v>
      </c>
      <c r="N69" s="41"/>
      <c r="O69" s="41">
        <f t="shared" si="3"/>
        <v>20620.34</v>
      </c>
      <c r="P69" s="41">
        <f t="shared" si="7"/>
        <v>18040.370000000003</v>
      </c>
      <c r="Q69" s="41">
        <f t="shared" si="4"/>
        <v>14710.34</v>
      </c>
      <c r="R69" s="41">
        <f t="shared" si="5"/>
        <v>81959.63</v>
      </c>
      <c r="S69" s="40">
        <v>111</v>
      </c>
    </row>
    <row r="70" spans="1:19" s="6" customFormat="1" ht="29.25" customHeight="1">
      <c r="A70" s="26">
        <v>39</v>
      </c>
      <c r="B70" s="27" t="s">
        <v>106</v>
      </c>
      <c r="C70" s="27" t="s">
        <v>76</v>
      </c>
      <c r="D70" s="27" t="s">
        <v>107</v>
      </c>
      <c r="E70" s="27" t="s">
        <v>32</v>
      </c>
      <c r="F70" s="28">
        <v>70000</v>
      </c>
      <c r="G70" s="29">
        <v>5368.48</v>
      </c>
      <c r="H70" s="29">
        <v>25</v>
      </c>
      <c r="I70" s="41">
        <f t="shared" si="0"/>
        <v>2009</v>
      </c>
      <c r="J70" s="41">
        <f t="shared" si="1"/>
        <v>4970</v>
      </c>
      <c r="K70" s="42">
        <v>520.34</v>
      </c>
      <c r="L70" s="41">
        <f t="shared" si="6"/>
        <v>2128</v>
      </c>
      <c r="M70" s="41">
        <f t="shared" si="2"/>
        <v>4963</v>
      </c>
      <c r="N70" s="41"/>
      <c r="O70" s="41">
        <f t="shared" si="3"/>
        <v>14590.34</v>
      </c>
      <c r="P70" s="41">
        <f t="shared" si="7"/>
        <v>9530.48</v>
      </c>
      <c r="Q70" s="41">
        <f t="shared" si="4"/>
        <v>10453.34</v>
      </c>
      <c r="R70" s="41">
        <f t="shared" si="5"/>
        <v>60469.520000000004</v>
      </c>
      <c r="S70" s="40">
        <v>111</v>
      </c>
    </row>
    <row r="71" spans="1:19" s="6" customFormat="1" ht="29.25" customHeight="1">
      <c r="A71" s="26">
        <v>40</v>
      </c>
      <c r="B71" s="27" t="s">
        <v>108</v>
      </c>
      <c r="C71" s="27" t="s">
        <v>109</v>
      </c>
      <c r="D71" s="27" t="s">
        <v>110</v>
      </c>
      <c r="E71" s="27" t="s">
        <v>57</v>
      </c>
      <c r="F71" s="28">
        <v>55000</v>
      </c>
      <c r="G71" s="29">
        <v>2404.93</v>
      </c>
      <c r="H71" s="29">
        <v>25</v>
      </c>
      <c r="I71" s="41">
        <f t="shared" si="0"/>
        <v>1578.5</v>
      </c>
      <c r="J71" s="29">
        <f t="shared" si="1"/>
        <v>3904.9999999999995</v>
      </c>
      <c r="K71" s="44">
        <v>520.34</v>
      </c>
      <c r="L71" s="41">
        <f t="shared" si="6"/>
        <v>1672</v>
      </c>
      <c r="M71" s="41">
        <f t="shared" si="2"/>
        <v>3899.5000000000005</v>
      </c>
      <c r="N71" s="41">
        <v>1031.62</v>
      </c>
      <c r="O71" s="43">
        <f t="shared" si="3"/>
        <v>12606.96</v>
      </c>
      <c r="P71" s="43">
        <f t="shared" si="7"/>
        <v>6712.05</v>
      </c>
      <c r="Q71" s="43">
        <f t="shared" si="4"/>
        <v>8324.84</v>
      </c>
      <c r="R71" s="41">
        <f t="shared" si="5"/>
        <v>48287.95</v>
      </c>
      <c r="S71" s="40">
        <v>111</v>
      </c>
    </row>
    <row r="72" spans="1:19" s="6" customFormat="1" ht="29.25" customHeight="1">
      <c r="A72" s="26">
        <v>41</v>
      </c>
      <c r="B72" s="27" t="s">
        <v>111</v>
      </c>
      <c r="C72" s="27" t="s">
        <v>76</v>
      </c>
      <c r="D72" s="27" t="s">
        <v>77</v>
      </c>
      <c r="E72" s="27" t="s">
        <v>32</v>
      </c>
      <c r="F72" s="28">
        <v>75000</v>
      </c>
      <c r="G72" s="29">
        <v>6309.38</v>
      </c>
      <c r="H72" s="29">
        <v>25</v>
      </c>
      <c r="I72" s="41">
        <f t="shared" si="0"/>
        <v>2152.5</v>
      </c>
      <c r="J72" s="29">
        <f t="shared" si="1"/>
        <v>5324.999999999999</v>
      </c>
      <c r="K72" s="44">
        <v>520.34</v>
      </c>
      <c r="L72" s="41">
        <f t="shared" si="6"/>
        <v>2280</v>
      </c>
      <c r="M72" s="41">
        <f t="shared" si="2"/>
        <v>5317.5</v>
      </c>
      <c r="N72" s="41"/>
      <c r="O72" s="43">
        <f t="shared" si="3"/>
        <v>15595.34</v>
      </c>
      <c r="P72" s="43">
        <f t="shared" si="7"/>
        <v>10766.880000000001</v>
      </c>
      <c r="Q72" s="43">
        <f t="shared" si="4"/>
        <v>11162.84</v>
      </c>
      <c r="R72" s="43">
        <f t="shared" si="5"/>
        <v>64233.119999999995</v>
      </c>
      <c r="S72" s="40">
        <v>111</v>
      </c>
    </row>
    <row r="73" spans="1:19" s="6" customFormat="1" ht="29.25" customHeight="1">
      <c r="A73" s="26"/>
      <c r="B73" s="27"/>
      <c r="C73" s="27"/>
      <c r="D73" s="27"/>
      <c r="E73" s="27"/>
      <c r="F73" s="28"/>
      <c r="G73" s="29"/>
      <c r="H73" s="29"/>
      <c r="I73" s="41"/>
      <c r="J73" s="29"/>
      <c r="K73" s="42"/>
      <c r="L73" s="41"/>
      <c r="M73" s="41"/>
      <c r="N73" s="41"/>
      <c r="O73" s="41"/>
      <c r="P73" s="41"/>
      <c r="Q73" s="41"/>
      <c r="R73" s="41"/>
      <c r="S73" s="40"/>
    </row>
    <row r="74" spans="1:19" s="6" customFormat="1" ht="38.25" customHeight="1">
      <c r="A74" s="26"/>
      <c r="B74" s="27"/>
      <c r="C74" s="27"/>
      <c r="D74" s="27"/>
      <c r="E74" s="27"/>
      <c r="F74" s="28"/>
      <c r="G74" s="29"/>
      <c r="H74" s="29"/>
      <c r="I74" s="41"/>
      <c r="J74" s="29"/>
      <c r="K74" s="42"/>
      <c r="L74" s="41"/>
      <c r="M74" s="41"/>
      <c r="N74" s="41"/>
      <c r="O74" s="41"/>
      <c r="P74" s="41"/>
      <c r="Q74" s="41"/>
      <c r="R74" s="41"/>
      <c r="S74" s="40"/>
    </row>
    <row r="75" spans="1:115" s="6" customFormat="1" ht="34.5" customHeight="1">
      <c r="A75" s="33"/>
      <c r="B75" s="34" t="s">
        <v>27</v>
      </c>
      <c r="C75" s="34"/>
      <c r="D75" s="34"/>
      <c r="E75" s="35"/>
      <c r="F75" s="36">
        <f aca="true" t="shared" si="8" ref="F75:M75">SUM(F15:F74)</f>
        <v>2707000</v>
      </c>
      <c r="G75" s="37">
        <f t="shared" si="8"/>
        <v>257753.26</v>
      </c>
      <c r="H75" s="37">
        <f t="shared" si="8"/>
        <v>1025</v>
      </c>
      <c r="I75" s="37">
        <f t="shared" si="8"/>
        <v>77690.9</v>
      </c>
      <c r="J75" s="37">
        <f t="shared" si="8"/>
        <v>192197</v>
      </c>
      <c r="K75" s="37">
        <f t="shared" si="8"/>
        <v>17525.86</v>
      </c>
      <c r="L75" s="37">
        <f t="shared" si="8"/>
        <v>82961.6</v>
      </c>
      <c r="M75" s="37">
        <f t="shared" si="8"/>
        <v>191926.30000000002</v>
      </c>
      <c r="N75" s="37"/>
      <c r="O75" s="37">
        <f>SUM(O15:O74)</f>
        <v>565396.5200000001</v>
      </c>
      <c r="P75" s="37">
        <f>SUM(P15:P74)</f>
        <v>425580.81999999995</v>
      </c>
      <c r="Q75" s="37">
        <f>SUM(Q15:Q74)</f>
        <v>401649.1600000002</v>
      </c>
      <c r="R75" s="37">
        <f>SUM(R15:R74)</f>
        <v>2281419.1799999997</v>
      </c>
      <c r="S75" s="25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</row>
    <row r="76" spans="1:115" s="17" customFormat="1" ht="24" customHeight="1">
      <c r="A76" s="7"/>
      <c r="B76" s="7"/>
      <c r="C76" s="7"/>
      <c r="D76" s="7"/>
      <c r="E76" s="7"/>
      <c r="F76" s="7"/>
      <c r="G76" s="7"/>
      <c r="H76" s="7"/>
      <c r="I76" s="22"/>
      <c r="J76" s="22"/>
      <c r="K76" s="23"/>
      <c r="L76" s="22"/>
      <c r="M76" s="7"/>
      <c r="N76" s="7"/>
      <c r="O76" s="22"/>
      <c r="P76" s="22"/>
      <c r="Q76" s="22"/>
      <c r="R76" s="22"/>
      <c r="S76" s="22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</row>
    <row r="77" spans="1:19" s="17" customFormat="1" ht="24" customHeight="1">
      <c r="A77" s="7" t="s">
        <v>3</v>
      </c>
      <c r="B77" s="10"/>
      <c r="C77" s="10"/>
      <c r="D77" s="6"/>
      <c r="E77" s="6"/>
      <c r="F77" s="6"/>
      <c r="G77" s="6"/>
      <c r="H77" s="6"/>
      <c r="I77" s="8"/>
      <c r="J77" s="8"/>
      <c r="K77" s="11"/>
      <c r="L77" s="8"/>
      <c r="M77" s="6"/>
      <c r="N77" s="6"/>
      <c r="O77" s="8"/>
      <c r="P77" s="8"/>
      <c r="Q77" s="8"/>
      <c r="R77" s="8"/>
      <c r="S77" s="8"/>
    </row>
    <row r="78" spans="1:19" s="17" customFormat="1" ht="24" customHeight="1">
      <c r="A78" s="46" t="s">
        <v>16</v>
      </c>
      <c r="B78" s="46"/>
      <c r="C78" s="46"/>
      <c r="D78" s="46"/>
      <c r="E78" s="46"/>
      <c r="F78" s="46"/>
      <c r="G78" s="6"/>
      <c r="H78" s="6"/>
      <c r="I78" s="8"/>
      <c r="J78" s="8"/>
      <c r="K78" s="6"/>
      <c r="L78" s="8"/>
      <c r="M78" s="8"/>
      <c r="N78" s="8"/>
      <c r="O78" s="8"/>
      <c r="P78" s="8"/>
      <c r="Q78" s="8"/>
      <c r="R78" s="8"/>
      <c r="S78" s="8"/>
    </row>
    <row r="79" spans="1:19" s="17" customFormat="1" ht="24" customHeight="1">
      <c r="A79" s="46" t="s">
        <v>18</v>
      </c>
      <c r="B79" s="46"/>
      <c r="C79" s="46"/>
      <c r="D79" s="46"/>
      <c r="E79" s="46"/>
      <c r="F79" s="46"/>
      <c r="G79" s="6"/>
      <c r="H79" s="6"/>
      <c r="I79" s="8"/>
      <c r="J79" s="8"/>
      <c r="K79" s="6"/>
      <c r="L79" s="8"/>
      <c r="M79" s="8"/>
      <c r="N79" s="8"/>
      <c r="O79" s="8"/>
      <c r="P79" s="8"/>
      <c r="Q79" s="8"/>
      <c r="R79" s="8"/>
      <c r="S79" s="8"/>
    </row>
    <row r="80" spans="1:19" s="17" customFormat="1" ht="24" customHeight="1">
      <c r="A80" s="46" t="s">
        <v>17</v>
      </c>
      <c r="B80" s="46"/>
      <c r="C80" s="46"/>
      <c r="D80" s="46"/>
      <c r="E80" s="46"/>
      <c r="F80" s="46"/>
      <c r="G80" s="6"/>
      <c r="H80" s="6"/>
      <c r="I80" s="8"/>
      <c r="J80" s="8"/>
      <c r="K80" s="6"/>
      <c r="L80" s="8"/>
      <c r="M80" s="8"/>
      <c r="N80" s="8"/>
      <c r="O80" s="8"/>
      <c r="P80" s="8"/>
      <c r="Q80" s="8"/>
      <c r="R80" s="8"/>
      <c r="S80" s="8"/>
    </row>
    <row r="81" spans="1:19" s="17" customFormat="1" ht="24" customHeight="1">
      <c r="A81" s="46" t="s">
        <v>116</v>
      </c>
      <c r="B81" s="46"/>
      <c r="C81" s="46"/>
      <c r="D81" s="46"/>
      <c r="E81" s="46"/>
      <c r="F81" s="46"/>
      <c r="G81" s="6"/>
      <c r="H81" s="6"/>
      <c r="I81" s="8"/>
      <c r="J81" s="8"/>
      <c r="K81" s="6"/>
      <c r="L81" s="8"/>
      <c r="M81" s="8"/>
      <c r="N81" s="8"/>
      <c r="O81" s="8"/>
      <c r="P81" s="8"/>
      <c r="Q81" s="8"/>
      <c r="R81" s="8"/>
      <c r="S81" s="8"/>
    </row>
    <row r="82" spans="1:19" s="17" customFormat="1" ht="24" customHeight="1">
      <c r="A82" s="102" t="s">
        <v>28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8"/>
      <c r="M82" s="8"/>
      <c r="N82" s="8"/>
      <c r="O82" s="8"/>
      <c r="P82" s="8"/>
      <c r="Q82" s="8"/>
      <c r="R82" s="8"/>
      <c r="S82" s="8"/>
    </row>
    <row r="83" spans="1:19" s="17" customFormat="1" ht="24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8"/>
      <c r="M83" s="8"/>
      <c r="N83" s="8"/>
      <c r="O83" s="8"/>
      <c r="P83" s="8"/>
      <c r="Q83" s="8"/>
      <c r="R83" s="8"/>
      <c r="S83" s="8"/>
    </row>
    <row r="84" spans="1:19" s="17" customFormat="1" ht="24" customHeight="1">
      <c r="A84" s="6"/>
      <c r="B84" s="10"/>
      <c r="C84" s="10"/>
      <c r="D84" s="6"/>
      <c r="E84" s="6"/>
      <c r="F84" s="6"/>
      <c r="G84" s="6"/>
      <c r="H84" s="6"/>
      <c r="I84" s="8"/>
      <c r="J84" s="8"/>
      <c r="K84" s="6"/>
      <c r="L84" s="8"/>
      <c r="M84" s="8"/>
      <c r="N84" s="8"/>
      <c r="O84" s="8"/>
      <c r="P84" s="8"/>
      <c r="Q84" s="8"/>
      <c r="R84" s="8"/>
      <c r="S84" s="8"/>
    </row>
    <row r="85" spans="1:19" s="17" customFormat="1" ht="24" customHeight="1">
      <c r="A85" s="6"/>
      <c r="B85" s="10"/>
      <c r="C85" s="10"/>
      <c r="D85" s="6"/>
      <c r="E85" s="6"/>
      <c r="F85" s="6"/>
      <c r="G85" s="6"/>
      <c r="H85" s="6"/>
      <c r="I85" s="8"/>
      <c r="J85" s="8"/>
      <c r="K85" s="6"/>
      <c r="L85" s="8"/>
      <c r="M85" s="8"/>
      <c r="N85" s="8"/>
      <c r="O85" s="8"/>
      <c r="P85" s="8"/>
      <c r="Q85" s="8"/>
      <c r="R85" s="8"/>
      <c r="S85" s="8"/>
    </row>
    <row r="86" spans="1:19" s="17" customFormat="1" ht="24" customHeight="1">
      <c r="A86" s="7"/>
      <c r="B86" s="10"/>
      <c r="C86" s="10"/>
      <c r="D86" s="6"/>
      <c r="E86" s="6"/>
      <c r="F86" s="6"/>
      <c r="G86" s="6"/>
      <c r="H86" s="6"/>
      <c r="I86" s="8"/>
      <c r="J86" s="8"/>
      <c r="K86" s="6"/>
      <c r="L86" s="8"/>
      <c r="M86" s="6"/>
      <c r="N86" s="6"/>
      <c r="O86" s="8"/>
      <c r="P86" s="8"/>
      <c r="Q86" s="8"/>
      <c r="R86" s="8"/>
      <c r="S86" s="8"/>
    </row>
    <row r="87" spans="1:19" ht="24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1:19" ht="24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ht="24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1:19" ht="24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</row>
    <row r="91" spans="1:19" ht="24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</row>
    <row r="92" spans="1:19" ht="2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</row>
    <row r="93" spans="1:19" ht="12.75">
      <c r="A93" s="13"/>
      <c r="B93" s="9"/>
      <c r="C93" s="9"/>
      <c r="D93" s="9"/>
      <c r="E93" s="9"/>
      <c r="F93" s="9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9"/>
      <c r="C94" s="9"/>
      <c r="D94" s="9"/>
      <c r="E94" s="9"/>
      <c r="F94" s="9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9"/>
      <c r="C95" s="9"/>
      <c r="D95" s="9"/>
      <c r="E95" s="9"/>
      <c r="F95" s="9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9"/>
      <c r="C96" s="9"/>
      <c r="D96" s="9"/>
      <c r="E96" s="9"/>
      <c r="F96" s="9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9"/>
      <c r="C97" s="9"/>
      <c r="D97" s="9"/>
      <c r="E97" s="9"/>
      <c r="F97" s="9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9"/>
      <c r="C98" s="9"/>
      <c r="D98" s="9"/>
      <c r="E98" s="9"/>
      <c r="F98" s="9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9"/>
      <c r="C99" s="9"/>
      <c r="D99" s="9"/>
      <c r="E99" s="9"/>
      <c r="F99" s="9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9"/>
      <c r="C100" s="9"/>
      <c r="D100" s="9"/>
      <c r="E100" s="9"/>
      <c r="F100" s="9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9"/>
      <c r="C101" s="9"/>
      <c r="D101" s="9"/>
      <c r="E101" s="9"/>
      <c r="F101" s="9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9"/>
      <c r="C102" s="9"/>
      <c r="D102" s="9"/>
      <c r="E102" s="9"/>
      <c r="F102" s="9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9"/>
      <c r="C103" s="9"/>
      <c r="D103" s="9"/>
      <c r="E103" s="9"/>
      <c r="F103" s="9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9"/>
      <c r="C104" s="9"/>
      <c r="D104" s="9"/>
      <c r="E104" s="9"/>
      <c r="F104" s="9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23" ht="13.5" thickBot="1"/>
    <row r="124" ht="15">
      <c r="A124" s="14"/>
    </row>
  </sheetData>
  <sheetProtection password="A6B0" sheet="1"/>
  <mergeCells count="355">
    <mergeCell ref="A82:K82"/>
    <mergeCell ref="L13:M13"/>
    <mergeCell ref="A91:S91"/>
    <mergeCell ref="R12:R14"/>
    <mergeCell ref="S12:S14"/>
    <mergeCell ref="O13:O14"/>
    <mergeCell ref="A83:K83"/>
    <mergeCell ref="B15:B16"/>
    <mergeCell ref="C15:C16"/>
    <mergeCell ref="D15:D16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P12:Q12"/>
    <mergeCell ref="A92:S92"/>
    <mergeCell ref="A88:S88"/>
    <mergeCell ref="A90:S90"/>
    <mergeCell ref="A89:S89"/>
    <mergeCell ref="F12:F14"/>
    <mergeCell ref="G12:G14"/>
    <mergeCell ref="Q13:Q14"/>
    <mergeCell ref="N13:N14"/>
    <mergeCell ref="K13:K14"/>
    <mergeCell ref="A87:S87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5:O16"/>
    <mergeCell ref="P15:P16"/>
    <mergeCell ref="Q15:Q16"/>
    <mergeCell ref="R15:R16"/>
    <mergeCell ref="S15:S16"/>
    <mergeCell ref="B17:B18"/>
    <mergeCell ref="B19:B20"/>
    <mergeCell ref="B21:B22"/>
    <mergeCell ref="B23:B24"/>
    <mergeCell ref="C17:C18"/>
    <mergeCell ref="C19:C20"/>
    <mergeCell ref="C21:C22"/>
    <mergeCell ref="C23:C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G17:G18"/>
    <mergeCell ref="G19:G20"/>
    <mergeCell ref="G21:G22"/>
    <mergeCell ref="G23:G24"/>
    <mergeCell ref="G25:G26"/>
    <mergeCell ref="G27:G28"/>
    <mergeCell ref="G37:G38"/>
    <mergeCell ref="G39:G40"/>
    <mergeCell ref="F41:F42"/>
    <mergeCell ref="F43:F44"/>
    <mergeCell ref="F45:F46"/>
    <mergeCell ref="F47:F48"/>
    <mergeCell ref="G41:G42"/>
    <mergeCell ref="G43:G44"/>
    <mergeCell ref="G45:G46"/>
    <mergeCell ref="G47:G48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Q17:Q18"/>
    <mergeCell ref="Q19:Q20"/>
    <mergeCell ref="Q21:Q22"/>
    <mergeCell ref="Q23:Q24"/>
    <mergeCell ref="Q25:Q26"/>
    <mergeCell ref="Q45:Q46"/>
    <mergeCell ref="Q47:Q48"/>
    <mergeCell ref="R17:R18"/>
    <mergeCell ref="R19:R20"/>
    <mergeCell ref="R21:R22"/>
    <mergeCell ref="R23:R24"/>
    <mergeCell ref="R25:R26"/>
    <mergeCell ref="Q27:Q28"/>
    <mergeCell ref="Q29:Q30"/>
    <mergeCell ref="Q31:Q32"/>
    <mergeCell ref="R33:R34"/>
    <mergeCell ref="R35:R36"/>
    <mergeCell ref="R37:R38"/>
    <mergeCell ref="Q39:Q40"/>
    <mergeCell ref="Q41:Q42"/>
    <mergeCell ref="Q43:Q44"/>
    <mergeCell ref="Q33:Q34"/>
    <mergeCell ref="Q35:Q36"/>
    <mergeCell ref="Q37:Q38"/>
    <mergeCell ref="R45:R46"/>
    <mergeCell ref="R47:R48"/>
    <mergeCell ref="S17:S18"/>
    <mergeCell ref="S19:S20"/>
    <mergeCell ref="S21:S22"/>
    <mergeCell ref="S23:S24"/>
    <mergeCell ref="S25:S26"/>
    <mergeCell ref="R27:R28"/>
    <mergeCell ref="R29:R30"/>
    <mergeCell ref="R31:R32"/>
    <mergeCell ref="A45:A46"/>
    <mergeCell ref="S27:S28"/>
    <mergeCell ref="S29:S30"/>
    <mergeCell ref="S31:S32"/>
    <mergeCell ref="S33:S34"/>
    <mergeCell ref="S35:S36"/>
    <mergeCell ref="S37:S38"/>
    <mergeCell ref="R39:R40"/>
    <mergeCell ref="R41:R42"/>
    <mergeCell ref="R43:R44"/>
    <mergeCell ref="A25:A26"/>
    <mergeCell ref="S39:S40"/>
    <mergeCell ref="S41:S42"/>
    <mergeCell ref="S43:S44"/>
    <mergeCell ref="S45:S46"/>
    <mergeCell ref="S47:S48"/>
    <mergeCell ref="A47:A48"/>
    <mergeCell ref="A39:A40"/>
    <mergeCell ref="A41:A42"/>
    <mergeCell ref="A43:A44"/>
    <mergeCell ref="G29:G30"/>
    <mergeCell ref="G31:G32"/>
    <mergeCell ref="G33:G34"/>
    <mergeCell ref="G35:G36"/>
    <mergeCell ref="A37:A38"/>
    <mergeCell ref="A15:A16"/>
    <mergeCell ref="A17:A18"/>
    <mergeCell ref="A19:A20"/>
    <mergeCell ref="A21:A22"/>
    <mergeCell ref="A23:A24"/>
    <mergeCell ref="A81:F81"/>
    <mergeCell ref="A80:F80"/>
    <mergeCell ref="A79:F79"/>
    <mergeCell ref="A78:F78"/>
    <mergeCell ref="F10:G10"/>
    <mergeCell ref="A27:A28"/>
    <mergeCell ref="A29:A30"/>
    <mergeCell ref="A31:A32"/>
    <mergeCell ref="A33:A34"/>
    <mergeCell ref="A35:A3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INM_RAI</cp:lastModifiedBy>
  <cp:lastPrinted>2013-03-13T19:00:22Z</cp:lastPrinted>
  <dcterms:created xsi:type="dcterms:W3CDTF">2006-07-11T17:39:34Z</dcterms:created>
  <dcterms:modified xsi:type="dcterms:W3CDTF">2018-06-11T12:53:00Z</dcterms:modified>
  <cp:category/>
  <cp:version/>
  <cp:contentType/>
  <cp:contentStatus/>
</cp:coreProperties>
</file>