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INM_RAI\Desktop\Documentos OAI\"/>
    </mc:Choice>
  </mc:AlternateContent>
  <xr:revisionPtr revIDLastSave="0" documentId="8_{13D7F3AF-A187-4969-833B-DDA92943BED5}" xr6:coauthVersionLast="34" xr6:coauthVersionMax="34" xr10:uidLastSave="{00000000-0000-0000-0000-000000000000}"/>
  <bookViews>
    <workbookView xWindow="0" yWindow="0" windowWidth="20490" windowHeight="7545" xr2:uid="{733CA143-7350-4677-A4AB-E54D24D98925}"/>
  </bookViews>
  <sheets>
    <sheet name="BC" sheetId="1" r:id="rId1"/>
    <sheet name="NOTA" sheetId="6" r:id="rId2"/>
    <sheet name="EJ" sheetId="12" r:id="rId3"/>
    <sheet name="NOTA 1" sheetId="7" r:id="rId4"/>
    <sheet name="NOTA 2" sheetId="8" r:id="rId5"/>
    <sheet name="NOTA 3" sheetId="9" r:id="rId6"/>
    <sheet name="NOTA 4" sheetId="10" r:id="rId7"/>
    <sheet name="NOTA 5" sheetId="11" r:id="rId8"/>
  </sheets>
  <externalReferences>
    <externalReference r:id="rId9"/>
  </externalReferences>
  <definedNames>
    <definedName name="_Toc155686848" localSheetId="1">NOTA!$A$73</definedName>
    <definedName name="_Toc155686850" localSheetId="1">NOTA!$A$82</definedName>
    <definedName name="_Toc155686865" localSheetId="1">NOTA!$A$162</definedName>
    <definedName name="_Toc180760083" localSheetId="1">NOTA!$A$30</definedName>
    <definedName name="_Toc180760096" localSheetId="1">NOTA!$A$78</definedName>
    <definedName name="_Toc180760098" localSheetId="1">NOTA!$A$125</definedName>
    <definedName name="_Toc191191204" localSheetId="1">NOTA!$A$25</definedName>
    <definedName name="_Toc191191207" localSheetId="1">NOTA!$A$35</definedName>
    <definedName name="_Toc191191210" localSheetId="1">NOTA!$A$48</definedName>
    <definedName name="_Toc191191212" localSheetId="1">NOTA!$A$55</definedName>
    <definedName name="_Toc191191217" localSheetId="1">NOTA!$A$75</definedName>
    <definedName name="_Toc191191221" localSheetId="1">NOTA!$A$87</definedName>
    <definedName name="_Toc191191222" localSheetId="1">NOTA!$A$95</definedName>
    <definedName name="_Toc191191223" localSheetId="1">NOTA!$A$99</definedName>
    <definedName name="_Toc191191231" localSheetId="1">NOTA!$A$144</definedName>
    <definedName name="_Toc191191235" localSheetId="1">NOTA!$A$165</definedName>
    <definedName name="_Toc207181362" localSheetId="1">NOTA!$A$43</definedName>
    <definedName name="_Toc207181378" localSheetId="1">NOTA!$A$113</definedName>
    <definedName name="_Toc207181386" localSheetId="1">NOTA!$A$157</definedName>
    <definedName name="_Toc208202775" localSheetId="1">NOTA!$A$8</definedName>
    <definedName name="_Toc208202776" localSheetId="1">NOTA!$A$14</definedName>
    <definedName name="_Toc208202778" localSheetId="1">NOTA!$A$23</definedName>
    <definedName name="_Toc208202779" localSheetId="1">NOTA!$A$27</definedName>
    <definedName name="_Toc208202785" localSheetId="1">NOTA!$A$49</definedName>
    <definedName name="_Toc208202786" localSheetId="1">NOTA!$A$53</definedName>
    <definedName name="_Toc208202788" localSheetId="1">NOTA!$A$61</definedName>
    <definedName name="_Toc208202789" localSheetId="1">NOTA!$A$65</definedName>
    <definedName name="_Toc208202790" localSheetId="1">NOTA!$A$69</definedName>
    <definedName name="_Toc208202791" localSheetId="1">NOTA!$A$72</definedName>
    <definedName name="_Toc208202793" localSheetId="1">NOTA!$A$80</definedName>
    <definedName name="_Toc208202794" localSheetId="1">NOTA!$A$83</definedName>
    <definedName name="_Toc208202795" localSheetId="1">NOTA!$A$85</definedName>
    <definedName name="_Toc208202797" localSheetId="1">NOTA!$A$96</definedName>
    <definedName name="_Toc208202798" localSheetId="1">NOTA!$A$100</definedName>
    <definedName name="_Toc208202799" localSheetId="1">NOTA!$A$104</definedName>
    <definedName name="_Toc208202801" localSheetId="1">NOTA!$A$119</definedName>
    <definedName name="_Toc208202802" localSheetId="1">NOTA!$A$126</definedName>
    <definedName name="_Toc208202803" localSheetId="1">NOTA!$A$128</definedName>
    <definedName name="_Toc208202804" localSheetId="1">NOTA!$A$137</definedName>
    <definedName name="_Toc208202805" localSheetId="1">NOTA!$A$141</definedName>
    <definedName name="_Toc208202806" localSheetId="1">NOTA!$A$145</definedName>
    <definedName name="_Toc208202807" localSheetId="1">NOTA!$A$154</definedName>
    <definedName name="_Toc208202808" localSheetId="1">NOTA!$A$158</definedName>
    <definedName name="_Toc208202810" localSheetId="1">NOTA!$A$166</definedName>
    <definedName name="_xlnm.Print_Area" localSheetId="6">'NOTA 4'!$A$1:$G$31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8" i="12" l="1"/>
  <c r="H107" i="12" s="1"/>
  <c r="G106" i="12"/>
  <c r="G105" i="12"/>
  <c r="G103" i="12"/>
  <c r="G102" i="12"/>
  <c r="G101" i="12"/>
  <c r="G100" i="12"/>
  <c r="G86" i="12"/>
  <c r="G84" i="12"/>
  <c r="G79" i="12"/>
  <c r="G77" i="12"/>
  <c r="G76" i="12"/>
  <c r="G71" i="12"/>
  <c r="G63" i="12"/>
  <c r="G57" i="12"/>
  <c r="G55" i="12"/>
  <c r="G52" i="12"/>
  <c r="G48" i="12"/>
  <c r="G29" i="12"/>
  <c r="G27" i="12"/>
  <c r="G26" i="12"/>
  <c r="G24" i="12"/>
  <c r="G12" i="12"/>
  <c r="G14" i="12" s="1"/>
  <c r="H17" i="12" s="1"/>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91" i="8" l="1"/>
  <c r="D15" i="1" s="1"/>
  <c r="H95" i="12"/>
  <c r="H36" i="12"/>
  <c r="H68" i="12"/>
  <c r="H22" i="12"/>
  <c r="F18" i="11"/>
  <c r="F29" i="11" s="1"/>
  <c r="D27" i="1" s="1"/>
  <c r="B17" i="10"/>
  <c r="B29" i="10" s="1"/>
  <c r="B31" i="10" s="1"/>
  <c r="D20" i="1" s="1"/>
  <c r="B14" i="10"/>
  <c r="D8" i="10"/>
  <c r="H112" i="12" l="1"/>
  <c r="H114" i="12" s="1"/>
  <c r="H6" i="9"/>
  <c r="G17" i="9"/>
  <c r="H7" i="9"/>
  <c r="H8" i="9"/>
  <c r="H9" i="9"/>
  <c r="H17" i="9" s="1"/>
  <c r="D19" i="1" s="1"/>
  <c r="H10" i="9"/>
  <c r="H11" i="9"/>
  <c r="H12" i="9"/>
  <c r="H13" i="9"/>
  <c r="H14" i="9"/>
  <c r="H15" i="9"/>
  <c r="H16" i="9"/>
  <c r="F17" i="9"/>
  <c r="D9" i="7"/>
  <c r="D14" i="1" s="1"/>
  <c r="D16" i="1" l="1"/>
  <c r="D28" i="1"/>
  <c r="D21" i="1"/>
  <c r="D23" i="1" l="1"/>
  <c r="D31" i="1" s="1"/>
  <c r="D32" i="1" s="1"/>
</calcChain>
</file>

<file path=xl/sharedStrings.xml><?xml version="1.0" encoding="utf-8"?>
<sst xmlns="http://schemas.openxmlformats.org/spreadsheetml/2006/main" count="801" uniqueCount="599">
  <si>
    <t>REPUBLICA DOMINICANA</t>
  </si>
  <si>
    <t>INSTITUTO NACIONAL DE MIGRACIÓN</t>
  </si>
  <si>
    <t>RNC.: 4-30-16610-3</t>
  </si>
  <si>
    <t>BALANCE GENERAL</t>
  </si>
  <si>
    <t>(Valores en RD$)</t>
  </si>
  <si>
    <t xml:space="preserve">ACTIVOS </t>
  </si>
  <si>
    <t xml:space="preserve">ACTIVOS CORRIENTES </t>
  </si>
  <si>
    <t>DISPONIBILIDAD EN BANCO (Nota 1)</t>
  </si>
  <si>
    <t>INVENETARIO (Nota 2)</t>
  </si>
  <si>
    <t xml:space="preserve">TOTAL ACTIVOS CORRIENTES </t>
  </si>
  <si>
    <t xml:space="preserve">ACTIVOS NO CORRIENTES </t>
  </si>
  <si>
    <t>BIENES EN USO NETO (Nota 3)</t>
  </si>
  <si>
    <t>BIENES INTANGIBLES (Nota 4)</t>
  </si>
  <si>
    <t xml:space="preserve">TOTAL ACTIVOS NO CORRIENTES </t>
  </si>
  <si>
    <t xml:space="preserve">TOTAL ACTIVOS </t>
  </si>
  <si>
    <t>PASIVOS Y PATRIMONIO</t>
  </si>
  <si>
    <t xml:space="preserve">PASIVOS CORRIENTES </t>
  </si>
  <si>
    <t>CUENTAS POR PAGAR (Nota 5)</t>
  </si>
  <si>
    <t xml:space="preserve">TOTAL PASIVOS CORRIENTES </t>
  </si>
  <si>
    <t xml:space="preserve">PATRIMONIO </t>
  </si>
  <si>
    <t xml:space="preserve">PATRIMONIO INSTITUCIONAL </t>
  </si>
  <si>
    <t xml:space="preserve">TOTAL PASIVO Y PATRIMONIO </t>
  </si>
  <si>
    <t>LIC. ONEISIS GONZALEZ</t>
  </si>
  <si>
    <t>Encargado de la División y Administrativa y Financiera</t>
  </si>
  <si>
    <t>AL 30-06-2018</t>
  </si>
  <si>
    <t>ESTADOS FINANCIEROS</t>
  </si>
  <si>
    <t>NOTAS ACLARATORIAS A LOS ESTADOS FINANCIEROS</t>
  </si>
  <si>
    <t>NOTA 1: PRINCIPALES PRINCIPIOS Y POLÍTICAS CONTABLES</t>
  </si>
  <si>
    <t>Comprende el Plan de Organización, Métodos y Medidas adoptados por la institución para salvaguardar sus activos, revisar la exactitud y confiabilidad de sus registros contables, promover la eficiencia en las operaciones y fomentar la adhesión a las políticas administrativas prescritas por las leyes y reglamentos.  Tiene como objetivo permitir que la institución, cuente con un instrumento referencial para medir o evaluar la eficiencia de su aplicación.</t>
  </si>
  <si>
    <t>A) Entidad Económica</t>
  </si>
  <si>
    <t>El Instituto Nacional de Migración (INM RD) es un organismo técnico, adscrito al Ministerio de Interior y Policía de la República Dominicana, de apoyo al Consejo Nacional de Migración, según lo establecen la Ley No.285-04 y su Decreto Reglamentario No.631-11. </t>
  </si>
  <si>
    <t>Entre las funciones del Instituto se encuentran:</t>
  </si>
  <si>
    <r>
      <t>a.</t>
    </r>
    <r>
      <rPr>
        <sz val="11"/>
        <color theme="1"/>
        <rFont val="Futura Bk BT"/>
        <family val="2"/>
      </rPr>
      <t xml:space="preserve"> El diseño, promoción y realización de estudios migratorios;</t>
    </r>
  </si>
  <si>
    <r>
      <t>b.</t>
    </r>
    <r>
      <rPr>
        <sz val="11"/>
        <color theme="1"/>
        <rFont val="Futura Bk BT"/>
        <family val="2"/>
      </rPr>
      <t xml:space="preserve"> La organización y programación de actividades técnicas nacionales e internacionales sobre la materia.</t>
    </r>
  </si>
  <si>
    <t>Su objetivo principal es contribuir al fortalecimiento y protección de los derechos humanos y la seguridad de las personas migrantes -tanto nacionales como extranjeras- reconociéndoles como sujetos de derecho; aportando a una gestión migratoria eficiente, con firme sustento en el marco legal y en el contexto del más pleno respeto a la dignidad humana.</t>
  </si>
  <si>
    <t>B) Base de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</si>
  <si>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</si>
  <si>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Los Estados Financieros del Instituto Nacional de Migración están elaborados de conformidad con la Ley No. 126-01, su Reglamento de Aplicación y las Normas de Cierre, emitidas por la Dirección General de Contabilidad Gubernamental (DIGECOG) para el año 2008.</t>
  </si>
  <si>
    <t>La moneda funcional de la Entidad es el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</si>
  <si>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</si>
  <si>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</si>
  <si>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</si>
  <si>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r>
      <t>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t>
    </r>
    <r>
      <rPr>
        <sz val="11"/>
        <color rgb="FFFF00FF"/>
        <rFont val="Futura Bk BT"/>
        <family val="2"/>
      </rPr>
      <t>.</t>
    </r>
  </si>
  <si>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</si>
  <si>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percibida.    </t>
  </si>
  <si>
    <t>F) Exposición</t>
  </si>
  <si>
    <t xml:space="preserve">Los Estados Financieros deben contener o exponer toda la información necesaria para expresar adecuadamente la situación económico-financiera, los recursos y gastos de la entidad, de manera que los usuarios de la información puedan tomar las decisiones pertinentes.  </t>
  </si>
  <si>
    <t>G)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</si>
  <si>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hagan de manera uniforme y consistente, tanto para el período a que se refieren los Estados Financieros, así como para los anteriores.</t>
  </si>
  <si>
    <t>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Instituto Nacional de Migración.</t>
  </si>
  <si>
    <t xml:space="preserve">  </t>
  </si>
  <si>
    <t>H) Prudencia</t>
  </si>
  <si>
    <r>
      <t>Cuando existen alternativas de procedimiento contable idóneo, igualmente válidas para tratar la medición de un mismo hecho económico-financiero, se adopta el que muestre un resultado y la posición financiera más cercana a la realidad</t>
    </r>
    <r>
      <rPr>
        <sz val="11"/>
        <color rgb="FFFF00FF"/>
        <rFont val="Futura Bk BT"/>
        <family val="2"/>
      </rPr>
      <t>.</t>
    </r>
  </si>
  <si>
    <t>I)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</si>
  <si>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</si>
  <si>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J) Integridad</t>
  </si>
  <si>
    <t>Los Estados Financieros del Instituto Nacional de Migración, constituyen la expresión final de los registros sistemáticos, correspondientes a la totalidad de los hechos financieros y económicos.</t>
  </si>
  <si>
    <t>K) Oportunidad</t>
  </si>
  <si>
    <t>El Sistema de Contabilidad Gubernamental, comprende el registro, procesamiento y presentación de la información contable en los momentos y circunstancias debidas.</t>
  </si>
  <si>
    <t>M) Transparencia</t>
  </si>
  <si>
    <t>Los Estados Financieros, informes técnicos y otros reportes emanados del Sistema de Contabilidad Gubernamental, son elaborados para ser presentados a la Cámara de Cuentas, Congreso Nacional, Poder Ejecutivo y disponible a terceros interesados, de acuerdo a nuestra ley y a la ley de libre acceso a la información.</t>
  </si>
  <si>
    <t>N) Legalidad</t>
  </si>
  <si>
    <r>
      <t>Cuando el producto de la aplicación y/o interpretación de un Principio de Contabilidad, se produzcan situaciones que contravengan disposiciones legales vigentes, se considerar</t>
    </r>
    <r>
      <rPr>
        <sz val="11"/>
        <color theme="1"/>
        <rFont val="Futura Bk BT"/>
        <family val="2"/>
      </rPr>
      <t>á</t>
    </r>
    <r>
      <rPr>
        <sz val="11"/>
        <color rgb="FF000000"/>
        <rFont val="Futura Bk BT"/>
        <family val="2"/>
      </rPr>
      <t xml:space="preserve"> la primacía de la legislación respecto a las normas contables. La primacía de registrar y exponer el hecho económico de acuerdo a las disposiciones legales, si se produjere, se consignará en Nota a los Estados Financieros.</t>
    </r>
  </si>
  <si>
    <t>O) Período Contable</t>
  </si>
  <si>
    <t>La Ley No. 126-01 del 27 de julio del 2001 establece que el ejercicio del corte anual para el Gobierno Central y los Organismos, abarca desde el primero (1ero.) de enero al treinta y uno (31) de diciembre de cada año, para este cierre estamos considerando del 1ro. Enero al 31 de diciembre del 2017.</t>
  </si>
  <si>
    <t>P) Información Comparativa</t>
  </si>
  <si>
    <r>
      <t xml:space="preserve">Los Estados Financieros, así como las Notas, que son parte integral de los mismos, presentan información </t>
    </r>
    <r>
      <rPr>
        <sz val="11"/>
        <color rgb="FF000000"/>
        <rFont val="Futura Bk BT"/>
        <family val="2"/>
      </rPr>
      <t>comparativa respecto al período anterior.</t>
    </r>
    <r>
      <rPr>
        <sz val="11"/>
        <color theme="1"/>
        <rFont val="Futura Bk BT"/>
        <family val="2"/>
      </rPr>
      <t xml:space="preserve"> La información comparativa se presenta en la parte narrativa y descriptiva.</t>
    </r>
  </si>
  <si>
    <t>Q) Normas de Valuación</t>
  </si>
  <si>
    <t xml:space="preserve">   </t>
  </si>
  <si>
    <t>Normas de Valuación del Activo:</t>
  </si>
  <si>
    <t>Q-1) Disponibilidades</t>
  </si>
  <si>
    <r>
      <t>La moneda de curso legal es el Peso Dominicano (RD$) y se expresa a su valor nominal.  Por otra parte, la moneda</t>
    </r>
    <r>
      <rPr>
        <b/>
        <i/>
        <sz val="11"/>
        <color theme="1"/>
        <rFont val="Futura Bk BT"/>
        <family val="2"/>
      </rPr>
      <t xml:space="preserve"> </t>
    </r>
    <r>
      <rPr>
        <sz val="11"/>
        <color theme="1"/>
        <rFont val="Futura Bk BT"/>
        <family val="2"/>
      </rPr>
      <t>extranjera se valúa por la tasa de cambio para la compra vigente al momento de cada transacción y al cierre de cada ejercicio, por su cotización al tipo de cambio comprado a esa fecha.</t>
    </r>
  </si>
  <si>
    <t>Q-2) Inversiones Financieras</t>
  </si>
  <si>
    <t xml:space="preserve">La adquisición de Títulos y Valores Negociables se registrarán por su valor de costo o adquisición. </t>
  </si>
  <si>
    <t xml:space="preserve">A la fecha de presentación de los Estados Financieros, se deben valuar a su valor de costo. </t>
  </si>
  <si>
    <t xml:space="preserve">Las inversiones a plazo fijo o indefinidos, no vencidos al cierre del ejercicio fiscal, se valúan por su valor nominal más los intereses devengados hasta esa fecha. </t>
  </si>
  <si>
    <t>Q-3) Cuentas y Documentos por Cobrar</t>
  </si>
  <si>
    <t>Las cuentas y documentos por cobrar a corto plazo, son valuados conforme a las acreencias que tenga la entidad económica hacia los terceros, según surjan de los derechos u obligaciones resultantes de cada transacción.</t>
  </si>
  <si>
    <t>Q-4) Bienes de Cambio en General</t>
  </si>
  <si>
    <t>Los bienes de cambio o de consumo se valúan al costo de adquisición o producción en que se incurre para obtener el bien.  El costo de adquisición está constituido por los montos de las erogaciones efectuadas para su compra o producción y todos los gastos incurridos para situarlo en el lugar de destino, ajustado a las condiciones de su uso o venta.</t>
  </si>
  <si>
    <t>Los costos por intereses relacionados con el financiamiento de la adquisición o producción del bien, no forman parte del costo del mismo. Por otra parte, las bonificaciones (descuentos) por pronto pago son consideradas al determinar el costo de los mismos.</t>
  </si>
  <si>
    <t>Q-5) Bienes de Uso y Depreciación</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</si>
  <si>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</si>
  <si>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</si>
  <si>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corriente, representado por el importe de efectivo y otras partidas equivalentes, que debería pagarse para adquirirlo en las condiciones en que se encuentren.</t>
  </si>
  <si>
    <t>Los bienes adquiridos en monedas extranjeras se registran al tipo de cambio vigente a la fecha de la adquisición.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</si>
  <si>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</si>
  <si>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</si>
  <si>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r>
      <t xml:space="preserve">El método de cálculo para el registro de la </t>
    </r>
    <r>
      <rPr>
        <b/>
        <sz val="11"/>
        <color theme="1"/>
        <rFont val="Futura Bk BT"/>
        <family val="2"/>
      </rPr>
      <t>Depreciación</t>
    </r>
    <r>
      <rPr>
        <sz val="11"/>
        <color theme="1"/>
        <rFont val="Futura Bk BT"/>
        <family val="2"/>
      </rPr>
      <t xml:space="preserve"> es el de </t>
    </r>
    <r>
      <rPr>
        <b/>
        <sz val="11"/>
        <color theme="1"/>
        <rFont val="Futura Bk BT"/>
        <family val="2"/>
      </rPr>
      <t>Línea Recta</t>
    </r>
    <r>
      <rPr>
        <sz val="11"/>
        <color theme="1"/>
        <rFont val="Futura Bk BT"/>
        <family val="2"/>
      </rPr>
      <t>,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r>
  </si>
  <si>
    <t>Q-6) Bienes Intangibles</t>
  </si>
  <si>
    <t>Estas partidas de los activos no corrientes, se registran por su valor de adquisición o su valor corriente cuando no existe contraprestación, como es el caso de la donación.</t>
  </si>
  <si>
    <r>
      <t xml:space="preserve">Para la </t>
    </r>
    <r>
      <rPr>
        <b/>
        <sz val="11"/>
        <color theme="1"/>
        <rFont val="Futura Bk BT"/>
        <family val="2"/>
      </rPr>
      <t>Depreciación</t>
    </r>
    <r>
      <rPr>
        <sz val="11"/>
        <color theme="1"/>
        <rFont val="Futura Bk BT"/>
        <family val="2"/>
      </rPr>
      <t xml:space="preserve"> de esta categoría de bienes se aplica el mismo método de línea recta SIAB.</t>
    </r>
  </si>
  <si>
    <t>Q-7) Inversiones Corrientes e Inversiones a Largo Plazo</t>
  </si>
  <si>
    <t xml:space="preserve">Las inversiones con cotización en mercados de valores y las participaciones permanentes en sociedades en la que se ejerza influencia significativa, se valuarán a sus respectivas cotizaciones a la fecha de cierre del período, exceptuando los gastos estimados de venta e impuestos. </t>
  </si>
  <si>
    <t>Cuando se trate de participaciones permanentes en las que se ejerza control o influencia significativa en las decisiones, se valuarán a su valor patrimonial proporcional.</t>
  </si>
  <si>
    <r>
      <t>Si el Poder Ejecutivo, realiza transferencias de capital al Instituto Nacional de Migración, sin tenerse el detalle del tipo de inversión realizada, serán</t>
    </r>
    <r>
      <rPr>
        <sz val="11"/>
        <color rgb="FFFF00FF"/>
        <rFont val="Futura Bk BT"/>
        <family val="2"/>
      </rPr>
      <t xml:space="preserve"> </t>
    </r>
    <r>
      <rPr>
        <sz val="11"/>
        <color theme="1"/>
        <rFont val="Futura Bk BT"/>
        <family val="2"/>
      </rPr>
      <t>catalogadas como un componente del activo fijo, sujetas a conciliación y reclasificación.</t>
    </r>
  </si>
  <si>
    <t>Asimismo, si durante el período se realizan transferencias de capital al Instituto Nacional de Migración, éstas serán clasificadas y registradas como Participaciones y Aportes de Capital, sujetas a verificación a través de la consolidación de los Estados Financieros.</t>
  </si>
  <si>
    <t>Normas de Valuación de Pasivos y Patrimonio</t>
  </si>
  <si>
    <t>Q-8) Deudas</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</si>
  <si>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</si>
  <si>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</si>
  <si>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</si>
  <si>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Q-9) Pasivos Diferidos</t>
  </si>
  <si>
    <t>Los pasivos diferidos están valuados al valor nominal de los anticipos recibidos por obligaciones que deberán cumplirse en ejercicios siguientes.</t>
  </si>
  <si>
    <t>Q-10) Provisiones</t>
  </si>
  <si>
    <t>Las provisiones se determinan como el resultado de estimaciones basadas en la experiencia sobre la incobrabilidad o riesgo del rubro de que se trate.</t>
  </si>
  <si>
    <t>Q-11) Patrimonio</t>
  </si>
  <si>
    <r>
      <t xml:space="preserve">La partida de Patrimonio está conformada por el rubro de </t>
    </r>
    <r>
      <rPr>
        <b/>
        <sz val="11"/>
        <color theme="1"/>
        <rFont val="Futura Bk BT"/>
        <family val="2"/>
      </rPr>
      <t>Patrimonio Público Dominicano</t>
    </r>
    <r>
      <rPr>
        <sz val="11"/>
        <color theme="1"/>
        <rFont val="Futura Bk BT"/>
        <family val="2"/>
      </rPr>
      <t xml:space="preserve">, derivada de la diferencia entre el total del activo y del pasivo de la entidad económica denominada “Instituto Nacional de Migración”, más el ahorro o desahorro acumulado proveniente de los sucesivos ejercicios fiscales, así como las donaciones y contribuciones de capital internas y externas recibidas, el </t>
    </r>
    <r>
      <rPr>
        <b/>
        <sz val="11"/>
        <color theme="1"/>
        <rFont val="Futura Bk BT"/>
        <family val="2"/>
      </rPr>
      <t>Patrimonio</t>
    </r>
    <r>
      <rPr>
        <sz val="11"/>
        <color theme="1"/>
        <rFont val="Futura Bk BT"/>
        <family val="2"/>
      </rPr>
      <t xml:space="preserve"> </t>
    </r>
    <r>
      <rPr>
        <b/>
        <sz val="11"/>
        <color theme="1"/>
        <rFont val="Futura Bk BT"/>
        <family val="2"/>
      </rPr>
      <t>Institucional,</t>
    </r>
    <r>
      <rPr>
        <sz val="11"/>
        <color theme="1"/>
        <rFont val="Futura Bk BT"/>
        <family val="2"/>
      </rPr>
      <t xml:space="preserve"> el cual consiste en el registro  de carácter transitorio que refleja los movimientos positivos con respecto a la construcción de bienes de dominio público, que conforman el denominado </t>
    </r>
    <r>
      <rPr>
        <b/>
        <sz val="11"/>
        <color theme="1"/>
        <rFont val="Futura Bk BT"/>
        <family val="2"/>
      </rPr>
      <t>Patrimonio Público.</t>
    </r>
  </si>
  <si>
    <t>Las transferencias de capital recibidas en efectivo, procedentes del Sector Privado y del Sector Público, se registran y exponen a su valor nominal, y en los casos de transferencias de bienes, por su valor de mercado.</t>
  </si>
  <si>
    <t>Las donaciones de capital recibidas en efectivo, procedentes de Gobiernos Extranjeros, Organismos Internacionales y del Sector Privado Externo, recibidas en moneda extranjera, se registran al tipo de cambio vigente a la fecha del ingreso de los fondos.</t>
  </si>
  <si>
    <t>Los resultados de la cuenta corriente expresan las diferencias entre los ingresos y los egresos obtenidos a través de la gestión fiscal de la entidad económica, para el ejercicio contable de que se trate.</t>
  </si>
  <si>
    <t>Q-12) Reconocimiento de Ingresos y Gastos</t>
  </si>
  <si>
    <t>Los ingresos son reconocidos en los resultados del ejercicio a medida que se perciben, y los gastos se reconocen como devengado cuando los libramientos para pagos son Aprobados por parte de la Contraloría General de la República.</t>
  </si>
  <si>
    <t>Q-13) Ganancias y Pérdidas en Cambio y Saldos en Moneda Extranjera</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</si>
  <si>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</si>
  <si>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(Q-14) Estado de Flujos de Efectivo</t>
  </si>
  <si>
    <t>El Estado de Flujos de Efectivo para el Instituto Nacional de Migración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</si>
  <si>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Q-15) Cuentas de Orden</t>
  </si>
  <si>
    <t xml:space="preserve">El Balance General, presenta cuentas de orden deudoras y acreedoras en las cuales se exponen los valores registrados por concepto de transacciones correspondientes al Instituto Nacional de Migración, relativas a bienes inmuebles, construcciones, deuda pública y desembolsos de préstamos avalados por el Gobierno Central. </t>
  </si>
  <si>
    <t>NOTA 1:</t>
  </si>
  <si>
    <t>DISPONIBILIDAD EN BANCO</t>
  </si>
  <si>
    <t>Banco de Reservas</t>
  </si>
  <si>
    <t xml:space="preserve">Fondo de Operaciones </t>
  </si>
  <si>
    <t>Fondo Reponible Institucional</t>
  </si>
  <si>
    <t>La disponibilidad de las Cuentas bancarias del Instituto Nacional de Migración, al 30/06/2018</t>
  </si>
  <si>
    <r>
      <t>es de</t>
    </r>
    <r>
      <rPr>
        <b/>
        <sz val="11"/>
        <color indexed="8"/>
        <rFont val="Futura Bk BT"/>
        <family val="2"/>
      </rPr>
      <t xml:space="preserve"> RD $ 222,955.91</t>
    </r>
    <r>
      <rPr>
        <sz val="11"/>
        <color theme="1"/>
        <rFont val="Futura Bk BT"/>
        <family val="2"/>
      </rPr>
      <t xml:space="preserve"> según detalle.</t>
    </r>
  </si>
  <si>
    <t>NOTA 2:</t>
  </si>
  <si>
    <t>El inventario de material gastable del Instituto Nacional de Migración, al 30/06/2018</t>
  </si>
  <si>
    <t xml:space="preserve">BIENES EN USO </t>
  </si>
  <si>
    <t>el siguiente detalle:</t>
  </si>
  <si>
    <t>BIENES EN USO</t>
  </si>
  <si>
    <t>Depreciación</t>
  </si>
  <si>
    <t>Total</t>
  </si>
  <si>
    <t>Muebles de oficina y estantería</t>
  </si>
  <si>
    <t>Equipos de cómputo</t>
  </si>
  <si>
    <t xml:space="preserve">Electrodomésticos </t>
  </si>
  <si>
    <t>Equipos y aparatos audiovisuales</t>
  </si>
  <si>
    <t>Otros mobiliarios y equipos no identificados precedentemente</t>
  </si>
  <si>
    <t>Otros equipos de transporte</t>
  </si>
  <si>
    <t>Equipo de generación eléctrica, aparatos y accesorios eléctricos</t>
  </si>
  <si>
    <t>Antigüedades, bienes artísticos y otros objetos de arte</t>
  </si>
  <si>
    <t>Otros equipos</t>
  </si>
  <si>
    <t>Programas de Informatica y base de datos</t>
  </si>
  <si>
    <t>Otras estructuras y objetos de valor</t>
  </si>
  <si>
    <t>TOTAL BIENES EN USO</t>
  </si>
  <si>
    <t>NOTA 4:</t>
  </si>
  <si>
    <t>BIENES INTANGIBLES</t>
  </si>
  <si>
    <t>Seguros banreservas S.A.</t>
  </si>
  <si>
    <t>Poliza No.2-2-501-0185294</t>
  </si>
  <si>
    <t>Seguro de Vehiculo</t>
  </si>
  <si>
    <t>Amortizacion Seguro</t>
  </si>
  <si>
    <t>Desde 12/02/2018 hasta 12/02/2019</t>
  </si>
  <si>
    <t>Enero.2018</t>
  </si>
  <si>
    <t>CONSUMIDO</t>
  </si>
  <si>
    <t>Febrero.2018</t>
  </si>
  <si>
    <t>TOTAL DISPONIBLE</t>
  </si>
  <si>
    <t>TOTAL</t>
  </si>
  <si>
    <t>Marzo</t>
  </si>
  <si>
    <t>Abril</t>
  </si>
  <si>
    <t>Mayo</t>
  </si>
  <si>
    <t>Junio</t>
  </si>
  <si>
    <t>Julio</t>
  </si>
  <si>
    <t>Agosto</t>
  </si>
  <si>
    <t>Septiembre</t>
  </si>
  <si>
    <t>Octubre</t>
  </si>
  <si>
    <t>Noviembre</t>
  </si>
  <si>
    <t>Diciembre</t>
  </si>
  <si>
    <t>Enero</t>
  </si>
  <si>
    <t xml:space="preserve">Febrero </t>
  </si>
  <si>
    <t>Fecha de registro</t>
  </si>
  <si>
    <t>No. de factura o comprobante</t>
  </si>
  <si>
    <t>Nombre del acreedor</t>
  </si>
  <si>
    <t>Concepto</t>
  </si>
  <si>
    <t>Codificacion objetal</t>
  </si>
  <si>
    <t>Monto de la deuda en RD$</t>
  </si>
  <si>
    <t>Fecha limite de pago</t>
  </si>
  <si>
    <t>A010010011500000240</t>
  </si>
  <si>
    <t>PIA MENICUCCI Y ASOC. SRL</t>
  </si>
  <si>
    <t>IMPRESIÓN INVITACIONES</t>
  </si>
  <si>
    <t>2.2.2.2.01</t>
  </si>
  <si>
    <t xml:space="preserve"> B1500000001</t>
  </si>
  <si>
    <t>HERNANDEZ MONCION Y ASOC.</t>
  </si>
  <si>
    <t>ASISTENCIA LEGAL</t>
  </si>
  <si>
    <t>2.2.8.7.02</t>
  </si>
  <si>
    <t>NO.13062018</t>
  </si>
  <si>
    <t>NO.182</t>
  </si>
  <si>
    <t>IMPRESIÓN DE CARPETAS</t>
  </si>
  <si>
    <t>2.2.2.1.01</t>
  </si>
  <si>
    <t xml:space="preserve"> B1500000009</t>
  </si>
  <si>
    <t>SUPLIORME SRL</t>
  </si>
  <si>
    <t>MEMORIAS DDE 4GB</t>
  </si>
  <si>
    <t>2.3.9.2.01</t>
  </si>
  <si>
    <t xml:space="preserve"> B1500000161</t>
  </si>
  <si>
    <t>CERTV</t>
  </si>
  <si>
    <t>10% DEL PRESUPUESTO PUBLICIDAD</t>
  </si>
  <si>
    <t>B1500000001</t>
  </si>
  <si>
    <t>GEODATA SURVEY SRL</t>
  </si>
  <si>
    <t>TRANSCRIPCION DE ENTREVISTAS</t>
  </si>
  <si>
    <t>2.2.8.7.06</t>
  </si>
  <si>
    <t>PF01</t>
  </si>
  <si>
    <t>INCANTO TRAVEL</t>
  </si>
  <si>
    <t>BOLETOS AEREOS</t>
  </si>
  <si>
    <t>2.2.4.1.01</t>
  </si>
  <si>
    <t>PF02</t>
  </si>
  <si>
    <t>A010010011500000020</t>
  </si>
  <si>
    <t>ESTADIA HOTEL</t>
  </si>
  <si>
    <t>2.2.5.8.01</t>
  </si>
  <si>
    <t>INM-2016-146</t>
  </si>
  <si>
    <t>CONSTRUCTORA PABLO YARULL Y ASOC.</t>
  </si>
  <si>
    <t>REMODELACION ENM</t>
  </si>
  <si>
    <t>2.2.7.1.02</t>
  </si>
  <si>
    <t>A010010011500000279</t>
  </si>
  <si>
    <t>COMERCIAL CESIBEL SRL</t>
  </si>
  <si>
    <t>PLAFOND ENM</t>
  </si>
  <si>
    <t>2.2.7.1.01</t>
  </si>
  <si>
    <t xml:space="preserve">PEDRO P. MENDEZ </t>
  </si>
  <si>
    <t>6 SIX PACK PINTADOS CAFFE</t>
  </si>
  <si>
    <t>2.3.1.1.01</t>
  </si>
  <si>
    <t xml:space="preserve"> B1500000006</t>
  </si>
  <si>
    <t>ADQ. TANQUE BASURA Y CERRADURA</t>
  </si>
  <si>
    <t>2.3.6.3.06</t>
  </si>
  <si>
    <t>2.3.5.5.01</t>
  </si>
  <si>
    <t xml:space="preserve"> B1500000003</t>
  </si>
  <si>
    <t>RAMONA MERCEDES CASTRO</t>
  </si>
  <si>
    <t>EVENTO DIPLOMADO ENM</t>
  </si>
  <si>
    <t>2.2.8.6.01</t>
  </si>
  <si>
    <t>Correspondiente al mes JUNIO del año 2018.</t>
  </si>
  <si>
    <t>TOTAL CUENTAS POR PAGAR AL 30/06/2018</t>
  </si>
  <si>
    <r>
      <t>Los bienes en uso al 30/06/2018, ascendieron a un monto de</t>
    </r>
    <r>
      <rPr>
        <b/>
        <sz val="11"/>
        <color indexed="8"/>
        <rFont val="Futura Bk BT"/>
        <family val="2"/>
      </rPr>
      <t xml:space="preserve"> RD$12,553,320.78 </t>
    </r>
    <r>
      <rPr>
        <sz val="11"/>
        <color theme="1"/>
        <rFont val="Futura Bk BT"/>
        <family val="2"/>
      </rPr>
      <t xml:space="preserve"> según</t>
    </r>
  </si>
  <si>
    <t xml:space="preserve">Durante el ejercicio Fiscal al 30/06/2018, el balance de la cuenta Bienes Intangibles ascendió a la suma </t>
  </si>
  <si>
    <r>
      <t xml:space="preserve">de </t>
    </r>
    <r>
      <rPr>
        <b/>
        <sz val="11"/>
        <color indexed="8"/>
        <rFont val="Futura Bk BT"/>
        <family val="2"/>
      </rPr>
      <t>RD$ 133,802.64</t>
    </r>
    <r>
      <rPr>
        <sz val="11"/>
        <color theme="1"/>
        <rFont val="Futura Bk BT"/>
        <family val="2"/>
      </rPr>
      <t>, correspondiente a la adquisición de los seguros de los vehiculos de esta institución.</t>
    </r>
  </si>
  <si>
    <t>NOTA 5:</t>
  </si>
  <si>
    <t>CUENTAS POR PAGAR</t>
  </si>
  <si>
    <t xml:space="preserve">Durante el ejercicio Fiscal al 30/06/2018, el balance de las cuentas por pagar ascendió a la suma </t>
  </si>
  <si>
    <r>
      <t xml:space="preserve">de </t>
    </r>
    <r>
      <rPr>
        <b/>
        <sz val="11"/>
        <color indexed="8"/>
        <rFont val="Futura Bk BT"/>
        <family val="2"/>
      </rPr>
      <t>RD$ 3,483,515.95</t>
    </r>
    <r>
      <rPr>
        <sz val="11"/>
        <color theme="1"/>
        <rFont val="Futura Bk BT"/>
        <family val="2"/>
      </rPr>
      <t>, correspondiente a la adquisición de bienes y servicios de esta institución.</t>
    </r>
  </si>
  <si>
    <t>CUENTA</t>
  </si>
  <si>
    <t>CODIGO</t>
  </si>
  <si>
    <t>DESCRIPCION</t>
  </si>
  <si>
    <t>UDM</t>
  </si>
  <si>
    <t>CANTIDAD</t>
  </si>
  <si>
    <t>P. UNITARIO</t>
  </si>
  <si>
    <t>IN0002</t>
  </si>
  <si>
    <t xml:space="preserve">AZUCAR SPLENDA </t>
  </si>
  <si>
    <t>CAJA</t>
  </si>
  <si>
    <t>IN0045</t>
  </si>
  <si>
    <t>BANDEJAS PLASTICAS P/ ESCRITORIO</t>
  </si>
  <si>
    <t>UND</t>
  </si>
  <si>
    <t>IN0046</t>
  </si>
  <si>
    <t xml:space="preserve">BANDITAS DE GOMA </t>
  </si>
  <si>
    <t>2.3.9.6.01</t>
  </si>
  <si>
    <t>IN0135</t>
  </si>
  <si>
    <t>BOMBILLOS OJO DE BUEY</t>
  </si>
  <si>
    <t>IN0003</t>
  </si>
  <si>
    <t>CAFÉ 1 PQ. 1LB</t>
  </si>
  <si>
    <t>PQ</t>
  </si>
  <si>
    <t>2.3.3.2.01</t>
  </si>
  <si>
    <t>IN0009</t>
  </si>
  <si>
    <t>CAJA P/ ARCHIVO INACT. LEGAL 24X10X15</t>
  </si>
  <si>
    <t>IN0047</t>
  </si>
  <si>
    <t>CARPETAS PLASTICAS 3H 1"</t>
  </si>
  <si>
    <t>IN0048</t>
  </si>
  <si>
    <t>CARPETAS PLASTICAS 3H 2"</t>
  </si>
  <si>
    <t>IN0049</t>
  </si>
  <si>
    <t>CARPETAS PLASTICAS 3H 4"</t>
  </si>
  <si>
    <t>IN0060</t>
  </si>
  <si>
    <t>CLIPS BILLETEROS 25 MM CAJA 12/1</t>
  </si>
  <si>
    <t>IN0061</t>
  </si>
  <si>
    <t>CLIPS BILLETEROS 32 MM CAJA 12/1</t>
  </si>
  <si>
    <t>IN0062</t>
  </si>
  <si>
    <t>CLIPS BILLETEROS 41 MM CAJA 12/1</t>
  </si>
  <si>
    <t>IN0063</t>
  </si>
  <si>
    <t>CLIPS BILLETEROS 51 MM CAJA 12/1</t>
  </si>
  <si>
    <t>IN0064</t>
  </si>
  <si>
    <t xml:space="preserve">CLIPS PAPER 33 MM CAJITAS PQ, </t>
  </si>
  <si>
    <t>CAJITAS</t>
  </si>
  <si>
    <t>IN0065</t>
  </si>
  <si>
    <t xml:space="preserve">CLIPS PAPER 50 MM GR, </t>
  </si>
  <si>
    <t>2.3.9.1.01</t>
  </si>
  <si>
    <t>IN0029</t>
  </si>
  <si>
    <t>CLORO ACEL</t>
  </si>
  <si>
    <t>GL</t>
  </si>
  <si>
    <t>IN0066</t>
  </si>
  <si>
    <t xml:space="preserve">CORRECTOR LIQUID PAPER BOTELLITA </t>
  </si>
  <si>
    <t>IN0067</t>
  </si>
  <si>
    <t xml:space="preserve">CORRECTOR TIPO LAPICERO-ARTESCO 9ML </t>
  </si>
  <si>
    <t>IN0068</t>
  </si>
  <si>
    <t xml:space="preserve">CORRECTOR TIPO LAPICERO-POINTER 9ML </t>
  </si>
  <si>
    <t>IN0010</t>
  </si>
  <si>
    <t>CUCHARAS DESECHABLES PQ 25/1</t>
  </si>
  <si>
    <t>IN0030</t>
  </si>
  <si>
    <t>DESCURTIDOR GL</t>
  </si>
  <si>
    <t>IN0032</t>
  </si>
  <si>
    <t>DESGRASANTE VEGETAL LIMAR</t>
  </si>
  <si>
    <t>IN0033</t>
  </si>
  <si>
    <t>DESINFECTANTE ACEL</t>
  </si>
  <si>
    <t>IN0034</t>
  </si>
  <si>
    <t>ESCOBILLONES GR.24" DE MADERA</t>
  </si>
  <si>
    <t>IN0078</t>
  </si>
  <si>
    <t>ETIQUETA PARA FOLDERS CAJITAS 200/1</t>
  </si>
  <si>
    <t>IN0082</t>
  </si>
  <si>
    <t xml:space="preserve">FOLDER P/ CARTA 8.5X11, </t>
  </si>
  <si>
    <t>IN0083</t>
  </si>
  <si>
    <t xml:space="preserve">FOLDER P/ OFICIO 8.5X14 LEGAL </t>
  </si>
  <si>
    <t>IN0022</t>
  </si>
  <si>
    <t>FUNDAS 4 GL 25/1</t>
  </si>
  <si>
    <t>IN0024</t>
  </si>
  <si>
    <t>FUNDAS 55 GL 200/1</t>
  </si>
  <si>
    <t>IN0084</t>
  </si>
  <si>
    <t xml:space="preserve">GOMAS PARA BORRAR </t>
  </si>
  <si>
    <t>IN0085</t>
  </si>
  <si>
    <t xml:space="preserve">GRAPADORAS </t>
  </si>
  <si>
    <t>IN0086</t>
  </si>
  <si>
    <t>GRAPAS STANDARD BOST 5000/1</t>
  </si>
  <si>
    <t>IN0025</t>
  </si>
  <si>
    <t>GUANTE INDUSTRIAL PARES</t>
  </si>
  <si>
    <t>IN0036</t>
  </si>
  <si>
    <t>JABON LQ P/ MANO</t>
  </si>
  <si>
    <t>IN0088</t>
  </si>
  <si>
    <t>LAPICERO AZUL</t>
  </si>
  <si>
    <t>IN0090</t>
  </si>
  <si>
    <t>LAPIZ DE CARBON</t>
  </si>
  <si>
    <t>IN0037</t>
  </si>
  <si>
    <t>LAVAPLATOS LIQ. AXION 750  ML</t>
  </si>
  <si>
    <t>IN0091</t>
  </si>
  <si>
    <t xml:space="preserve">LIBRETAS RAYADAS AMARILLAS </t>
  </si>
  <si>
    <t>IN0092</t>
  </si>
  <si>
    <t>LIBRETAS RAYADAS GR 8.5X11</t>
  </si>
  <si>
    <t>IN0093</t>
  </si>
  <si>
    <t>LIBRETAS RAYADAS LOGO INM 25/1</t>
  </si>
  <si>
    <t>IN0094</t>
  </si>
  <si>
    <t>LIBRETAS RAYADAS PQ</t>
  </si>
  <si>
    <t>IN0095</t>
  </si>
  <si>
    <t>LIBRETAS RAYADAS PQ. 5X8" AMARILLA PQ.12/1</t>
  </si>
  <si>
    <t>IN0038</t>
  </si>
  <si>
    <t>LIMPIA CRISTAL GL</t>
  </si>
  <si>
    <t>IN0039</t>
  </si>
  <si>
    <t xml:space="preserve">LIMPIA CRISTALES DE MANO </t>
  </si>
  <si>
    <t>IN0040</t>
  </si>
  <si>
    <t>LYSOL</t>
  </si>
  <si>
    <t>IN0035</t>
  </si>
  <si>
    <t>MANITO LIMPIA GEL ANTIBACTERIAL</t>
  </si>
  <si>
    <t>IN0096</t>
  </si>
  <si>
    <t xml:space="preserve">MARCADOR PARA PIZARRA </t>
  </si>
  <si>
    <t>DOCENA</t>
  </si>
  <si>
    <t>IN0097</t>
  </si>
  <si>
    <t>MARCADORES PERMANENTES 12/1</t>
  </si>
  <si>
    <t>IN0011</t>
  </si>
  <si>
    <t>PAPEL HIGIENICO PREMIUM JR. FARDO 12/1</t>
  </si>
  <si>
    <t>FARDO</t>
  </si>
  <si>
    <t>IN0012</t>
  </si>
  <si>
    <t>PAPEL HIGIENICO SCOTT PAQ. 12/1</t>
  </si>
  <si>
    <t>IN0013</t>
  </si>
  <si>
    <t xml:space="preserve">PAPEL PARA SUMADORA </t>
  </si>
  <si>
    <t>IN0014</t>
  </si>
  <si>
    <t>PAPEL TOALLA TAD. FARDO 6/1</t>
  </si>
  <si>
    <t>IN0100</t>
  </si>
  <si>
    <t>PENDAFLEX 25/1</t>
  </si>
  <si>
    <t>IN0101</t>
  </si>
  <si>
    <t>PERFORADORA 2 H</t>
  </si>
  <si>
    <t>IN0102</t>
  </si>
  <si>
    <t>PERFORADORA DE 3 H</t>
  </si>
  <si>
    <t>IN0137</t>
  </si>
  <si>
    <t xml:space="preserve">PILA GR </t>
  </si>
  <si>
    <t>IN0103</t>
  </si>
  <si>
    <t>PIZARRA DE CORCHO GR.</t>
  </si>
  <si>
    <t>IN0015</t>
  </si>
  <si>
    <t>PLATOS DESECHABLES GDES PQ 25/1</t>
  </si>
  <si>
    <t>IN0016</t>
  </si>
  <si>
    <t>PLATOS DESECHABLES PEQ.25/1</t>
  </si>
  <si>
    <t>IN0105</t>
  </si>
  <si>
    <t>PORTA REVISTA PLASTICO NEGRO</t>
  </si>
  <si>
    <t>IN0106</t>
  </si>
  <si>
    <t>POST IT AMARILLO</t>
  </si>
  <si>
    <t>IN0107</t>
  </si>
  <si>
    <t xml:space="preserve">POST IT BANDERITAS 3 MM </t>
  </si>
  <si>
    <t>IN0108</t>
  </si>
  <si>
    <t xml:space="preserve">POST IT VARIOS COLORES </t>
  </si>
  <si>
    <t>IN0041</t>
  </si>
  <si>
    <t>RECOGEDOR DE BASURA gr</t>
  </si>
  <si>
    <t>IN0110</t>
  </si>
  <si>
    <t xml:space="preserve">REGLA PLASTICA </t>
  </si>
  <si>
    <t>IN0112</t>
  </si>
  <si>
    <t>RESALTADORES  10/1</t>
  </si>
  <si>
    <t>PAQ</t>
  </si>
  <si>
    <t>IN0111</t>
  </si>
  <si>
    <t>RESALTADORES AMARILLO</t>
  </si>
  <si>
    <t>2.3.3.1.01</t>
  </si>
  <si>
    <t>IN0007</t>
  </si>
  <si>
    <t>RESMA DE PAPEL 8.5X11</t>
  </si>
  <si>
    <t>RESMA</t>
  </si>
  <si>
    <t>IN0008</t>
  </si>
  <si>
    <t>RESMA DE PAPEL 8.5X14</t>
  </si>
  <si>
    <t>IN0113</t>
  </si>
  <si>
    <t xml:space="preserve">SACAGRAPAS </t>
  </si>
  <si>
    <t>IN0114</t>
  </si>
  <si>
    <t xml:space="preserve">SACAPUNTAS ELECTRICO </t>
  </si>
  <si>
    <t>IN0116</t>
  </si>
  <si>
    <t>SOBRE TIPO CARTA 5 1/2 HB</t>
  </si>
  <si>
    <t>IN0117</t>
  </si>
  <si>
    <t>SOBRE TIPO CARTA 6 HB</t>
  </si>
  <si>
    <t>IN0118</t>
  </si>
  <si>
    <t>SOBRES MANILA 8.5X11</t>
  </si>
  <si>
    <t>IN0119</t>
  </si>
  <si>
    <t>SOBRES MANILA 8.5X14</t>
  </si>
  <si>
    <t>IN0142</t>
  </si>
  <si>
    <t>SOBRES TIPO CARTA 8.5X11</t>
  </si>
  <si>
    <t>IN0042</t>
  </si>
  <si>
    <t>SUAPE NO.32</t>
  </si>
  <si>
    <t>IN0120</t>
  </si>
  <si>
    <t xml:space="preserve">TAPE CINTA GR P/ SELLAR CAJA </t>
  </si>
  <si>
    <t>IN0121</t>
  </si>
  <si>
    <t xml:space="preserve">TAPE DOBLE CARA </t>
  </si>
  <si>
    <t>IN0122</t>
  </si>
  <si>
    <t xml:space="preserve">TAPE PARA DISPENSADOR </t>
  </si>
  <si>
    <t>IN0005</t>
  </si>
  <si>
    <t>TE FRIO 5 LB</t>
  </si>
  <si>
    <t>LATA</t>
  </si>
  <si>
    <t>IN0123</t>
  </si>
  <si>
    <t>TIJERAS</t>
  </si>
  <si>
    <t>IN0043</t>
  </si>
  <si>
    <t xml:space="preserve">TOALLAS REUSABLES </t>
  </si>
  <si>
    <t>IN0133</t>
  </si>
  <si>
    <t xml:space="preserve">UHU STIC </t>
  </si>
  <si>
    <t>IN0018</t>
  </si>
  <si>
    <t>VASOS DESECHABLES NO.7 PQ. 50/1</t>
  </si>
  <si>
    <r>
      <t>es de</t>
    </r>
    <r>
      <rPr>
        <b/>
        <sz val="11"/>
        <color indexed="8"/>
        <rFont val="Futura Bk BT"/>
        <family val="2"/>
      </rPr>
      <t xml:space="preserve"> RD $ 354,870.29</t>
    </r>
    <r>
      <rPr>
        <sz val="11"/>
        <color theme="1"/>
        <rFont val="Futura Bk BT"/>
        <family val="2"/>
      </rPr>
      <t xml:space="preserve"> según detalle.</t>
    </r>
  </si>
  <si>
    <t>DEL 01-06 AL 30-06-2018</t>
  </si>
  <si>
    <t xml:space="preserve">PRESUPUESTO INICIAL </t>
  </si>
  <si>
    <t xml:space="preserve">(+ o -) MODIFICACIONES PRESUPUESTARIAS </t>
  </si>
  <si>
    <t>INGRESOS PRESUPUESTARIOS</t>
  </si>
  <si>
    <t xml:space="preserve">FONDOS RECIBIDOS DE LA PRESIDENCIA </t>
  </si>
  <si>
    <t xml:space="preserve"> -   </t>
  </si>
  <si>
    <t xml:space="preserve">OTROS FONDOS RECIBIDOS </t>
  </si>
  <si>
    <t xml:space="preserve">DISPONIBILIDAD DE FONDOS </t>
  </si>
  <si>
    <t>EGRESOS</t>
  </si>
  <si>
    <t>GASTOS CORRIENTES</t>
  </si>
  <si>
    <t>OBJETAL 1</t>
  </si>
  <si>
    <t>SERVICIOS PERSONALES</t>
  </si>
  <si>
    <t>2.1.1.1.01</t>
  </si>
  <si>
    <t xml:space="preserve">SUELDOS FIJOS </t>
  </si>
  <si>
    <t>2.1.1.2.01</t>
  </si>
  <si>
    <t>SUELDOS AL PERSONAL CONTRATADO E IGUALADO</t>
  </si>
  <si>
    <t>2.1.1.2.02</t>
  </si>
  <si>
    <t>SUELDOS DE PERSONAL NOMINAL</t>
  </si>
  <si>
    <t>2.1.1.4.01</t>
  </si>
  <si>
    <t>SUELDO ANUAL NO.13</t>
  </si>
  <si>
    <t>2.1.1.5.03</t>
  </si>
  <si>
    <t>PRESTACION LABORAL POR DESVINCULACION</t>
  </si>
  <si>
    <t>2.1.1.6.01</t>
  </si>
  <si>
    <t>VACACIONES</t>
  </si>
  <si>
    <t>2.1.2.2.02</t>
  </si>
  <si>
    <t>COMPENSACION POR HORAS EXTRAORDINARAS</t>
  </si>
  <si>
    <t>2.1.2.2.05</t>
  </si>
  <si>
    <t xml:space="preserve">COMPENSACION SERVICIOS DE SEGURIDAD </t>
  </si>
  <si>
    <t>2.1.2.2.09</t>
  </si>
  <si>
    <t>BONO POR DESEMPEÑO</t>
  </si>
  <si>
    <t>2.1.5.1.01</t>
  </si>
  <si>
    <t xml:space="preserve">CONTRIBUCION AL SEGURO DE SALUD </t>
  </si>
  <si>
    <t>2.1.5.2.01</t>
  </si>
  <si>
    <t xml:space="preserve">CONTRIBUCION AL SEGURO DE PENSIONES </t>
  </si>
  <si>
    <t>2.1.5.3.01</t>
  </si>
  <si>
    <t>CONTRIBUCION AL SEGURO DE RIESGO LABORAL</t>
  </si>
  <si>
    <t>OBJETAL 2</t>
  </si>
  <si>
    <t xml:space="preserve">SERVICIOS NO PERSONALES </t>
  </si>
  <si>
    <t>2.2.1.3.01</t>
  </si>
  <si>
    <t>TELEFONO LOCAL</t>
  </si>
  <si>
    <t>2.2.1.5.01</t>
  </si>
  <si>
    <t xml:space="preserve">SERVICIO DE INTERNET Y TELEVISÓN POR CABLE </t>
  </si>
  <si>
    <t>2.2.1.7.01</t>
  </si>
  <si>
    <t>AGUA</t>
  </si>
  <si>
    <t>2.2.1.8.01</t>
  </si>
  <si>
    <t>RECOLECCION DE RESIDUOS</t>
  </si>
  <si>
    <t xml:space="preserve">PUBLICIDAD Y PROPAGANDA </t>
  </si>
  <si>
    <t>IMPRESIÓN Y ENCUADERNACIÓN</t>
  </si>
  <si>
    <t>2.2.3.1.01</t>
  </si>
  <si>
    <t>VIATICOS DENTRO DEL PAIS</t>
  </si>
  <si>
    <t>2.2.3.2.01</t>
  </si>
  <si>
    <t>VIATICOS FUERA DEL PAIS</t>
  </si>
  <si>
    <t xml:space="preserve">PASAJES </t>
  </si>
  <si>
    <t>2.2.4.2.01</t>
  </si>
  <si>
    <t>FLETES</t>
  </si>
  <si>
    <t>2.2.5.1.01</t>
  </si>
  <si>
    <t xml:space="preserve">ALQUILERES Y RENTAS DE EDIFICIOS Y LOCALES </t>
  </si>
  <si>
    <t>2.2.5.4.01</t>
  </si>
  <si>
    <t>ALQUILERES DE EQUIPOS DE TRANSPORTE,TRACCION Y E.</t>
  </si>
  <si>
    <t xml:space="preserve">OTROS ALQUILERES </t>
  </si>
  <si>
    <t>2.2.6.2.01</t>
  </si>
  <si>
    <t>SEGURO DE BIENES MUEBLES</t>
  </si>
  <si>
    <t>OBRAS MENORES EN EDIFICACIONES</t>
  </si>
  <si>
    <t>SERVICIOS ESPECIALES DE MANT. Y REPARACION</t>
  </si>
  <si>
    <t>2.2.7.1.03</t>
  </si>
  <si>
    <t>LIMPIEZA, DESMALEZAMIENTO DE TIERRA Y TERRENOS</t>
  </si>
  <si>
    <t>2.2.7.1.04</t>
  </si>
  <si>
    <t>MANT. Y REP. DE OBRAS CIVILES EN INSTALACIONES VARIAS</t>
  </si>
  <si>
    <t>2.2.7.1.06</t>
  </si>
  <si>
    <t xml:space="preserve">INSTALACIONES ELÉCTRICAS </t>
  </si>
  <si>
    <t>2.2.7.1.07</t>
  </si>
  <si>
    <t xml:space="preserve">SERVICIOS DE PINTURA Y DERIVADOS </t>
  </si>
  <si>
    <t>2.2.7.2.01</t>
  </si>
  <si>
    <t>MANT. Y REP. DE MUEBLES Y EQUIPOS DE OFICINA</t>
  </si>
  <si>
    <t>2.2.7.2.02</t>
  </si>
  <si>
    <t>MANT. Y REP. DE EQUIPO PARA COMPUTACION</t>
  </si>
  <si>
    <t>2.2.7.2.06</t>
  </si>
  <si>
    <t>MANT. Y REP. DE EQUIPOS DE TRANSPORTE, TRACCION Y E.</t>
  </si>
  <si>
    <t>2.2.8.2.01</t>
  </si>
  <si>
    <t xml:space="preserve">COMISIONES Y GASTOS BANCARIOS </t>
  </si>
  <si>
    <t>2.2.8.5.01</t>
  </si>
  <si>
    <t>FUMIGACION</t>
  </si>
  <si>
    <t>EVENTOS GENERALES</t>
  </si>
  <si>
    <t>2.2.8.7.01</t>
  </si>
  <si>
    <t>ESTUDIOS DE ING. ARQUITECTURA, INV. Y ANALISIS</t>
  </si>
  <si>
    <t xml:space="preserve">SERVICIOS JURIDICOS </t>
  </si>
  <si>
    <t>2.2.8.7.04</t>
  </si>
  <si>
    <t>SERVICIOS DE CAPACITACIÓN</t>
  </si>
  <si>
    <t>OTROS SERVICIOS TÉCNICOS PROFESIONALES</t>
  </si>
  <si>
    <t>OBJETAL 3</t>
  </si>
  <si>
    <t xml:space="preserve">MATERIALES Y SUMINISTROS </t>
  </si>
  <si>
    <t xml:space="preserve">ALIMENTOS Y BEBIDAS PARA PERSONAS </t>
  </si>
  <si>
    <t>2.3.1.4.01</t>
  </si>
  <si>
    <t xml:space="preserve">MADERA, CORCHO Y SUS MANUFACTURAS </t>
  </si>
  <si>
    <t>2.3.2.2.01</t>
  </si>
  <si>
    <t xml:space="preserve">ACABADOS DEXTILES </t>
  </si>
  <si>
    <t>2.3.2.3.01</t>
  </si>
  <si>
    <t xml:space="preserve">PRENDAS DE VESTIR </t>
  </si>
  <si>
    <t>PAPEL DE ESCRITORIO</t>
  </si>
  <si>
    <t>PRODUCTOS DE PAPEL Y CARTÓN</t>
  </si>
  <si>
    <t>2.3.3.3.01</t>
  </si>
  <si>
    <t xml:space="preserve">PRODUCTOS DE ARTES GRAFICAS </t>
  </si>
  <si>
    <t>2.3.3.4.01</t>
  </si>
  <si>
    <t xml:space="preserve">LIBROS, REVISTAS Y PERIODICOS </t>
  </si>
  <si>
    <t>2.3.5.4.01</t>
  </si>
  <si>
    <t>ARTICULOS DE CAUCHO</t>
  </si>
  <si>
    <t>ARTICULOS DE PLÁSTICO</t>
  </si>
  <si>
    <t>2.3.6.2.01</t>
  </si>
  <si>
    <t xml:space="preserve">PRODUCTOS DE VIDRIO </t>
  </si>
  <si>
    <t>2.3.6.3.03</t>
  </si>
  <si>
    <t>ESTRUCTURAS METÁLICAS ACABADAS</t>
  </si>
  <si>
    <t>2.3.6.3.04</t>
  </si>
  <si>
    <t>HERRAMIENTAS MENORES</t>
  </si>
  <si>
    <t>ACCESORIOS DE METAL</t>
  </si>
  <si>
    <t>2.3.7.1.01</t>
  </si>
  <si>
    <t xml:space="preserve">GASOLINA </t>
  </si>
  <si>
    <t>2.3.7.1.02</t>
  </si>
  <si>
    <t>GASOIL</t>
  </si>
  <si>
    <t>2.3.7.1.04</t>
  </si>
  <si>
    <t>GAS GLP</t>
  </si>
  <si>
    <t>2.3.7.2.06</t>
  </si>
  <si>
    <t xml:space="preserve">PINTURAS, LACAS, BARNICES, DILUYENTES Y ABSORBENTES </t>
  </si>
  <si>
    <t>MATERIAL PARA LIMPIEZA</t>
  </si>
  <si>
    <t>UTILES DE ESCRITORIO, OFICINA INFORMATICA Y DE ENSEÑANZA</t>
  </si>
  <si>
    <t>2.3.9.3.01</t>
  </si>
  <si>
    <t>UTILES MENORES MÉDICO QUIRURGICOS Y DE LABORATORIO</t>
  </si>
  <si>
    <t>2.3.9.5.01</t>
  </si>
  <si>
    <t>UTILES DE COCINA Y COMEDOR</t>
  </si>
  <si>
    <t xml:space="preserve">PRODUCTOS ELÉCTRICOS Y AFINES </t>
  </si>
  <si>
    <t>2.3.9.8.01</t>
  </si>
  <si>
    <t xml:space="preserve">OTROS REPUESTOS Y ACCESORIOS MENORES </t>
  </si>
  <si>
    <t>2.3.9.9.01</t>
  </si>
  <si>
    <t>PRODUCTOS Y UTILES VARIOS n.i.p</t>
  </si>
  <si>
    <t>OBJETAL 6</t>
  </si>
  <si>
    <t xml:space="preserve">BIENES MUEBLES, INMUEBLES E INTANGIBLES </t>
  </si>
  <si>
    <t>2.6.1.1.01</t>
  </si>
  <si>
    <t xml:space="preserve">MUEBLES DE OFICINA Y ESTANTERIA </t>
  </si>
  <si>
    <t>2.6.1.3.01</t>
  </si>
  <si>
    <t>EQUIPO COMPUTACIONAL</t>
  </si>
  <si>
    <t>2.6.1.4.01</t>
  </si>
  <si>
    <t xml:space="preserve">ELECTRODOMÉSTICOS </t>
  </si>
  <si>
    <t>2.6.1.9.01</t>
  </si>
  <si>
    <t>OTROS MOB Y EQP. NO IDENTIFICADOS PRECEDENTEMENTE</t>
  </si>
  <si>
    <t>2.6.2.1.01</t>
  </si>
  <si>
    <t>EQUIPOS Y APARATOS AUDIOVISUALES</t>
  </si>
  <si>
    <t>2.6.4.1.01</t>
  </si>
  <si>
    <t>AUTOMÓVILES Y CAMIONES</t>
  </si>
  <si>
    <t>2.6.5.6.01</t>
  </si>
  <si>
    <t xml:space="preserve">EQUIPO DE GENERACION ELECTRICA, APARATOS Y ACCESORIOS </t>
  </si>
  <si>
    <t>2.6.5.8.01</t>
  </si>
  <si>
    <t xml:space="preserve">OTROS EQUIPOS </t>
  </si>
  <si>
    <t>2.6.8.3.01</t>
  </si>
  <si>
    <t>PROGRAMAS DE INFORMATICA</t>
  </si>
  <si>
    <t>2.6.8.8.01</t>
  </si>
  <si>
    <t xml:space="preserve">IMFORMÁTICOS </t>
  </si>
  <si>
    <t>2.6.9.5.02</t>
  </si>
  <si>
    <t xml:space="preserve">ANTIGUEDADES, BIENES ARTISTICOS Y OTROS OBJETOS DE ARTE </t>
  </si>
  <si>
    <t>OBJETAL 7</t>
  </si>
  <si>
    <t>OBRAS</t>
  </si>
  <si>
    <t>2.7.1.2.01</t>
  </si>
  <si>
    <t>OBRAS PARA EDIFICACIÓN NO RESIDENCIAL</t>
  </si>
  <si>
    <t>III,</t>
  </si>
  <si>
    <t xml:space="preserve">TOTAL GASTOS CORRIENTES </t>
  </si>
  <si>
    <t>BALANCE AL 30-06-2018</t>
  </si>
  <si>
    <t>LIC. PEDRO RAMIREZ</t>
  </si>
  <si>
    <t>Contador.</t>
  </si>
  <si>
    <t>Enc. De Division Adm. Y Financiera.</t>
  </si>
  <si>
    <t>Preparado por:</t>
  </si>
  <si>
    <t>Revisado por:</t>
  </si>
  <si>
    <t>DRA. FLORINDA ROJAS</t>
  </si>
  <si>
    <t>Directora.</t>
  </si>
  <si>
    <t>ESTADO DE EJECUCION PRESUPUESTARIA</t>
  </si>
  <si>
    <t>NOTA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</si>
</sst>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font>
      <sz val="11"/>
      <color theme="1"/>
      <name val="Calibri"/>
      <family val="2"/>
      <scheme val="minor"/>
    </font>
    <font>
      <sz val="11"/>
      <color theme="1"/>
      <name val="Calibri"/>
      <family val="2"/>
      <scheme val="minor"/>
    </font>
    <font>
      <b/>
      <sz val="10"/>
      <color theme="1"/>
      <name val="Futura Bk BT"/>
      <family val="2"/>
    </font>
    <font>
      <sz val="11"/>
      <color theme="1"/>
      <name val="Futura Bk BT"/>
      <family val="2"/>
    </font>
    <font>
      <b/>
      <u/>
      <sz val="11"/>
      <color theme="1"/>
      <name val="Futura Bk BT"/>
      <family val="2"/>
    </font>
    <font>
      <b/>
      <sz val="11"/>
      <color theme="1"/>
      <name val="Futura Bk BT"/>
      <family val="2"/>
    </font>
    <font>
      <u val="singleAccounting"/>
      <sz val="11"/>
      <color theme="1"/>
      <name val="Futura Bk BT"/>
      <family val="2"/>
    </font>
    <font>
      <b/>
      <sz val="11"/>
      <color rgb="FF5B9BD5"/>
      <name val="Futura Bk BT"/>
      <family val="2"/>
    </font>
    <font>
      <sz val="11"/>
      <color rgb="FF000000"/>
      <name val="Futura Bk BT"/>
      <family val="2"/>
    </font>
    <font>
      <sz val="11"/>
      <color rgb="FFFF00FF"/>
      <name val="Futura Bk BT"/>
      <family val="2"/>
    </font>
    <font>
      <b/>
      <sz val="11"/>
      <color rgb="FF0000FF"/>
      <name val="Futura Bk BT"/>
      <family val="2"/>
    </font>
    <font>
      <b/>
      <sz val="11"/>
      <color rgb="FF000000"/>
      <name val="Futura Bk BT"/>
      <family val="2"/>
    </font>
    <font>
      <b/>
      <i/>
      <sz val="11"/>
      <color theme="1"/>
      <name val="Futura Bk BT"/>
      <family val="2"/>
    </font>
    <font>
      <b/>
      <sz val="11"/>
      <color indexed="8"/>
      <name val="Futura Bk BT"/>
      <family val="2"/>
    </font>
    <font>
      <b/>
      <u val="doubleAccounting"/>
      <sz val="11"/>
      <color theme="1"/>
      <name val="Futura Bk BT"/>
      <family val="2"/>
    </font>
    <font>
      <sz val="11"/>
      <name val="Futura Bk BT"/>
      <family val="2"/>
    </font>
    <font>
      <b/>
      <sz val="11"/>
      <name val="Futura Bk BT"/>
      <family val="2"/>
    </font>
    <font>
      <sz val="10"/>
      <color theme="1"/>
      <name val="Futura Bk BT"/>
      <family val="2"/>
    </font>
    <font>
      <b/>
      <u/>
      <sz val="10"/>
      <color theme="1"/>
      <name val="Futura Bk BT"/>
      <family val="2"/>
    </font>
    <font>
      <sz val="10"/>
      <name val="Futura Bk BT"/>
      <family val="2"/>
    </font>
    <font>
      <i/>
      <sz val="10"/>
      <color theme="1"/>
      <name val="Futura Bk B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4" fillId="0" borderId="0" xfId="0" applyFont="1"/>
    <xf numFmtId="0" fontId="5" fillId="0" borderId="0" xfId="0" applyFont="1" applyBorder="1"/>
    <xf numFmtId="0" fontId="3" fillId="0" borderId="0" xfId="0" applyFont="1" applyBorder="1"/>
    <xf numFmtId="0" fontId="5" fillId="0" borderId="0" xfId="0" applyFont="1"/>
    <xf numFmtId="0" fontId="5" fillId="0" borderId="0" xfId="0" applyFont="1" applyFill="1" applyBorder="1"/>
    <xf numFmtId="43" fontId="3" fillId="0" borderId="0" xfId="0" applyNumberFormat="1" applyFont="1"/>
    <xf numFmtId="0" fontId="5" fillId="0" borderId="1" xfId="1" applyNumberFormat="1" applyFont="1" applyBorder="1" applyAlignment="1">
      <alignment horizontal="center"/>
    </xf>
    <xf numFmtId="43" fontId="3" fillId="0" borderId="0" xfId="1" applyFont="1" applyAlignment="1">
      <alignment horizontal="center"/>
    </xf>
    <xf numFmtId="43" fontId="6" fillId="0" borderId="0" xfId="1" applyFont="1" applyAlignment="1">
      <alignment horizontal="center"/>
    </xf>
    <xf numFmtId="43" fontId="5" fillId="0" borderId="0" xfId="1" applyFont="1" applyBorder="1" applyAlignment="1">
      <alignment horizontal="center"/>
    </xf>
    <xf numFmtId="43" fontId="5" fillId="0" borderId="2" xfId="1" applyFont="1" applyBorder="1" applyAlignment="1">
      <alignment horizontal="center"/>
    </xf>
    <xf numFmtId="43" fontId="3" fillId="0" borderId="0" xfId="1" applyFont="1" applyBorder="1" applyAlignment="1">
      <alignment horizontal="center"/>
    </xf>
    <xf numFmtId="0" fontId="7" fillId="0" borderId="0" xfId="0" applyFont="1" applyAlignment="1">
      <alignment vertical="center" wrapText="1"/>
    </xf>
    <xf numFmtId="0" fontId="0" fillId="0" borderId="0" xfId="0" applyAlignment="1">
      <alignment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3" fillId="0" borderId="0" xfId="0" applyFont="1" applyAlignment="1">
      <alignment horizontal="justify" vertical="center" wrapText="1"/>
    </xf>
    <xf numFmtId="0" fontId="8"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justify" vertical="center" wrapText="1"/>
    </xf>
    <xf numFmtId="0" fontId="0" fillId="0" borderId="0" xfId="0" applyAlignment="1">
      <alignment vertical="center" wrapText="1"/>
    </xf>
    <xf numFmtId="0" fontId="10" fillId="0" borderId="0" xfId="0" applyFont="1" applyAlignment="1">
      <alignment horizontal="justify" vertical="center" wrapText="1"/>
    </xf>
    <xf numFmtId="0" fontId="11" fillId="0" borderId="0" xfId="0" applyFont="1" applyAlignment="1">
      <alignment horizontal="justify" vertical="center" wrapText="1"/>
    </xf>
    <xf numFmtId="43" fontId="3" fillId="0" borderId="0" xfId="1" applyFont="1"/>
    <xf numFmtId="43" fontId="6" fillId="0" borderId="0" xfId="1" applyFont="1"/>
    <xf numFmtId="43" fontId="14" fillId="0" borderId="0" xfId="1" applyFont="1"/>
    <xf numFmtId="0" fontId="3" fillId="0" borderId="5" xfId="0" applyFont="1" applyBorder="1"/>
    <xf numFmtId="43" fontId="5" fillId="0" borderId="10" xfId="1" applyFont="1" applyBorder="1"/>
    <xf numFmtId="43" fontId="15" fillId="0" borderId="0" xfId="0" applyNumberFormat="1" applyFont="1"/>
    <xf numFmtId="43" fontId="5" fillId="0" borderId="10" xfId="0" applyNumberFormat="1" applyFont="1" applyBorder="1"/>
    <xf numFmtId="43" fontId="3" fillId="2" borderId="0" xfId="0" applyNumberFormat="1" applyFont="1" applyFill="1"/>
    <xf numFmtId="17" fontId="3" fillId="0" borderId="0" xfId="0" applyNumberFormat="1" applyFont="1" applyAlignment="1">
      <alignment horizontal="left"/>
    </xf>
    <xf numFmtId="0" fontId="3" fillId="3" borderId="0" xfId="0" applyFont="1" applyFill="1" applyAlignment="1">
      <alignment vertical="center" wrapText="1"/>
    </xf>
    <xf numFmtId="0" fontId="3" fillId="0" borderId="0" xfId="0" applyFont="1" applyAlignment="1">
      <alignment wrapText="1"/>
    </xf>
    <xf numFmtId="0" fontId="5" fillId="0" borderId="3" xfId="1" applyNumberFormat="1" applyFont="1" applyBorder="1" applyAlignment="1">
      <alignment horizontal="center"/>
    </xf>
    <xf numFmtId="43" fontId="5" fillId="0" borderId="3" xfId="1" applyFont="1" applyBorder="1" applyAlignment="1">
      <alignment horizontal="center"/>
    </xf>
    <xf numFmtId="0" fontId="3" fillId="0" borderId="4" xfId="0" applyFont="1" applyBorder="1" applyAlignment="1">
      <alignment horizontal="left"/>
    </xf>
    <xf numFmtId="0" fontId="3" fillId="0" borderId="6" xfId="0" applyFont="1" applyBorder="1"/>
    <xf numFmtId="43" fontId="3" fillId="0" borderId="3" xfId="1" applyFont="1" applyBorder="1"/>
    <xf numFmtId="0" fontId="3" fillId="0" borderId="5" xfId="0" applyFont="1" applyBorder="1" applyAlignment="1"/>
    <xf numFmtId="0" fontId="3" fillId="0" borderId="6" xfId="0" applyFont="1" applyBorder="1" applyAlignment="1"/>
    <xf numFmtId="43" fontId="3" fillId="0" borderId="7" xfId="1" applyFont="1" applyBorder="1"/>
    <xf numFmtId="43" fontId="3" fillId="0" borderId="8" xfId="1" applyFont="1" applyBorder="1"/>
    <xf numFmtId="0" fontId="3" fillId="0" borderId="4" xfId="0" applyFont="1" applyBorder="1"/>
    <xf numFmtId="0" fontId="5" fillId="0" borderId="5" xfId="0" applyFont="1" applyBorder="1"/>
    <xf numFmtId="43" fontId="5" fillId="0" borderId="9" xfId="1" applyFont="1" applyBorder="1"/>
    <xf numFmtId="0" fontId="16" fillId="3" borderId="0" xfId="0" applyFont="1" applyFill="1" applyAlignment="1">
      <alignment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14" fontId="15" fillId="3" borderId="11" xfId="0" applyNumberFormat="1"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6" xfId="0" applyFont="1" applyFill="1" applyBorder="1" applyAlignment="1">
      <alignment horizontal="center" vertical="center" wrapText="1"/>
    </xf>
    <xf numFmtId="43" fontId="15" fillId="3" borderId="12" xfId="1" applyFont="1" applyFill="1" applyBorder="1" applyAlignment="1">
      <alignment horizontal="center" vertical="center" wrapText="1"/>
    </xf>
    <xf numFmtId="14" fontId="15" fillId="3" borderId="16" xfId="0" applyNumberFormat="1" applyFont="1" applyFill="1" applyBorder="1" applyAlignment="1">
      <alignment horizontal="center" vertical="center" wrapText="1"/>
    </xf>
    <xf numFmtId="14" fontId="15" fillId="3" borderId="3" xfId="0" applyNumberFormat="1" applyFont="1" applyFill="1" applyBorder="1" applyAlignment="1">
      <alignment horizontal="center" vertical="center" wrapText="1"/>
    </xf>
    <xf numFmtId="0" fontId="15" fillId="3" borderId="3" xfId="0" applyFont="1" applyFill="1" applyBorder="1" applyAlignment="1">
      <alignment horizontal="left" vertical="center" wrapText="1"/>
    </xf>
    <xf numFmtId="0" fontId="15" fillId="3" borderId="3" xfId="0" applyFont="1" applyFill="1" applyBorder="1" applyAlignment="1">
      <alignment horizontal="center" vertical="center" wrapText="1"/>
    </xf>
    <xf numFmtId="43" fontId="15" fillId="3" borderId="3" xfId="1" applyFont="1" applyFill="1" applyBorder="1" applyAlignment="1">
      <alignment horizontal="center" vertical="center" wrapText="1"/>
    </xf>
    <xf numFmtId="43" fontId="15" fillId="3" borderId="3" xfId="1" applyFont="1" applyFill="1" applyBorder="1" applyAlignment="1">
      <alignment vertical="center" wrapText="1"/>
    </xf>
    <xf numFmtId="0" fontId="15" fillId="3" borderId="3" xfId="0" applyFont="1" applyFill="1" applyBorder="1" applyAlignment="1">
      <alignment vertical="center" wrapText="1"/>
    </xf>
    <xf numFmtId="0" fontId="16" fillId="3" borderId="3" xfId="0" applyFont="1" applyFill="1" applyBorder="1" applyAlignment="1">
      <alignment horizontal="left" vertical="center" wrapText="1"/>
    </xf>
    <xf numFmtId="0" fontId="16" fillId="3" borderId="3" xfId="0" applyFont="1" applyFill="1" applyBorder="1" applyAlignment="1">
      <alignment vertical="center" wrapText="1"/>
    </xf>
    <xf numFmtId="43" fontId="16" fillId="3" borderId="3" xfId="1" applyFont="1" applyFill="1" applyBorder="1" applyAlignment="1">
      <alignment vertical="center" wrapText="1"/>
    </xf>
    <xf numFmtId="0" fontId="16" fillId="3" borderId="3" xfId="0" applyFont="1" applyFill="1" applyBorder="1" applyAlignment="1">
      <alignment horizontal="center" vertical="center" wrapText="1"/>
    </xf>
    <xf numFmtId="43" fontId="16" fillId="3" borderId="9" xfId="1" applyFont="1" applyFill="1" applyBorder="1" applyAlignment="1">
      <alignment vertical="center" wrapText="1"/>
    </xf>
    <xf numFmtId="43" fontId="3" fillId="0" borderId="0" xfId="0" applyNumberFormat="1" applyFont="1" applyAlignment="1">
      <alignment wrapText="1"/>
    </xf>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3" fillId="0" borderId="3" xfId="0" applyFont="1" applyBorder="1"/>
    <xf numFmtId="0" fontId="3" fillId="0" borderId="3" xfId="0" applyFont="1" applyBorder="1" applyAlignment="1">
      <alignment horizontal="center"/>
    </xf>
    <xf numFmtId="0" fontId="3" fillId="0" borderId="7" xfId="0" applyFont="1" applyBorder="1"/>
    <xf numFmtId="43" fontId="5" fillId="0" borderId="0" xfId="0" applyNumberFormat="1" applyFont="1"/>
    <xf numFmtId="43" fontId="0" fillId="0" borderId="0" xfId="0" applyNumberFormat="1"/>
    <xf numFmtId="0" fontId="17" fillId="0" borderId="0" xfId="0" applyFont="1"/>
    <xf numFmtId="0" fontId="2" fillId="0" borderId="0" xfId="0" applyFont="1"/>
    <xf numFmtId="43" fontId="2" fillId="0" borderId="0" xfId="1" applyFont="1"/>
    <xf numFmtId="43" fontId="17" fillId="0" borderId="0" xfId="1" applyFont="1"/>
    <xf numFmtId="43" fontId="19" fillId="0" borderId="0" xfId="1" applyFont="1"/>
    <xf numFmtId="43" fontId="17" fillId="0" borderId="0" xfId="0" applyNumberFormat="1" applyFont="1"/>
    <xf numFmtId="43" fontId="2" fillId="0" borderId="2" xfId="1" applyFont="1" applyBorder="1"/>
    <xf numFmtId="0" fontId="2" fillId="0" borderId="0" xfId="0" applyFont="1" applyAlignment="1"/>
    <xf numFmtId="0" fontId="18"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43" fontId="2" fillId="0" borderId="1" xfId="1" applyFont="1" applyBorder="1" applyAlignment="1">
      <alignment horizontal="center"/>
    </xf>
    <xf numFmtId="0" fontId="17" fillId="0" borderId="0" xfId="0" applyFont="1" applyAlignment="1">
      <alignment horizontal="center"/>
    </xf>
    <xf numFmtId="0" fontId="18" fillId="0" borderId="0" xfId="0" applyFont="1" applyAlignment="1">
      <alignment horizontal="center"/>
    </xf>
    <xf numFmtId="0" fontId="17" fillId="0" borderId="1" xfId="0" applyFont="1" applyBorder="1" applyAlignment="1">
      <alignment horizontal="center"/>
    </xf>
    <xf numFmtId="0" fontId="20" fillId="0" borderId="0" xfId="0" applyFont="1" applyAlignment="1">
      <alignment horizontal="center"/>
    </xf>
    <xf numFmtId="43" fontId="2" fillId="0" borderId="0" xfId="1" applyFont="1" applyAlignment="1">
      <alignment horizontal="center"/>
    </xf>
    <xf numFmtId="0" fontId="5" fillId="0" borderId="23" xfId="0" applyFont="1" applyBorder="1" applyAlignment="1">
      <alignment horizontal="righ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16" fillId="4" borderId="11"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3" borderId="4" xfId="0" applyFont="1" applyFill="1" applyBorder="1" applyAlignment="1">
      <alignment horizontal="right" vertical="center" wrapText="1"/>
    </xf>
    <xf numFmtId="0" fontId="16" fillId="3" borderId="6" xfId="0"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1133475</xdr:colOff>
      <xdr:row>0</xdr:row>
      <xdr:rowOff>95250</xdr:rowOff>
    </xdr:from>
    <xdr:to>
      <xdr:col>2</xdr:col>
      <xdr:colOff>1795081</xdr:colOff>
      <xdr:row>3</xdr:row>
      <xdr:rowOff>123825</xdr:rowOff>
    </xdr:to>
    <xdr:pic>
      <xdr:nvPicPr>
        <xdr:cNvPr id="2" name="Imagen 2">
          <a:extLst>
            <a:ext uri="{FF2B5EF4-FFF2-40B4-BE49-F238E27FC236}">
              <a16:creationId xmlns:a16="http://schemas.microsoft.com/office/drawing/2014/main" id="{739E4A70-1EC6-4778-BBD1-ACF082E84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95250"/>
          <a:ext cx="661606"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733424</xdr:colOff>
      <xdr:row>0</xdr:row>
      <xdr:rowOff>38100</xdr:rowOff>
    </xdr:from>
    <xdr:to>
      <xdr:col>4</xdr:col>
      <xdr:colOff>723033</xdr:colOff>
      <xdr:row>3</xdr:row>
      <xdr:rowOff>142875</xdr:rowOff>
    </xdr:to>
    <xdr:pic>
      <xdr:nvPicPr>
        <xdr:cNvPr id="2" name="Imagen 2">
          <a:extLst>
            <a:ext uri="{FF2B5EF4-FFF2-40B4-BE49-F238E27FC236}">
              <a16:creationId xmlns:a16="http://schemas.microsoft.com/office/drawing/2014/main" id="{1D241AA2-F686-4D49-9DA8-568D3EFA7A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424" y="38100"/>
          <a:ext cx="75160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cuela/Documents/DOCUMENTOS%20PR/CONTABILIDAD%20Y%20FINANZAS%20INM%202018/ESTADO%20DE%20INGRESOS%20Y%20GASTOS%20INM%2001-01%20AL%2031-12-2018%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1"/>
      <sheetName val="CONSOLIDADO 2"/>
      <sheetName val="ANALISIS"/>
      <sheetName val="CUENTA"/>
      <sheetName val="ENERO"/>
      <sheetName val="FEBRERO"/>
      <sheetName val="MARZO"/>
      <sheetName val="ABRIL"/>
      <sheetName val="MAYO"/>
      <sheetName val="JUNIO"/>
    </sheetNames>
    <sheetDataSet>
      <sheetData sheetId="0"/>
      <sheetData sheetId="1">
        <row r="13">
          <cell r="P13">
            <v>0</v>
          </cell>
        </row>
        <row r="15">
          <cell r="P15">
            <v>0</v>
          </cell>
        </row>
        <row r="16">
          <cell r="P16">
            <v>0</v>
          </cell>
        </row>
        <row r="18">
          <cell r="P18">
            <v>0</v>
          </cell>
        </row>
        <row r="37">
          <cell r="P37">
            <v>0</v>
          </cell>
        </row>
        <row r="42">
          <cell r="P42">
            <v>0</v>
          </cell>
        </row>
        <row r="45">
          <cell r="P45">
            <v>0</v>
          </cell>
        </row>
        <row r="47">
          <cell r="P47">
            <v>0</v>
          </cell>
        </row>
        <row r="54">
          <cell r="P54">
            <v>0</v>
          </cell>
        </row>
        <row r="60">
          <cell r="P60">
            <v>0</v>
          </cell>
        </row>
        <row r="65">
          <cell r="P65">
            <v>0</v>
          </cell>
        </row>
        <row r="67">
          <cell r="P67">
            <v>0</v>
          </cell>
        </row>
        <row r="68">
          <cell r="P68">
            <v>0</v>
          </cell>
        </row>
        <row r="73">
          <cell r="P73">
            <v>0</v>
          </cell>
        </row>
        <row r="75">
          <cell r="P75">
            <v>0</v>
          </cell>
        </row>
        <row r="87">
          <cell r="P87">
            <v>0</v>
          </cell>
        </row>
        <row r="88">
          <cell r="P88">
            <v>0</v>
          </cell>
        </row>
        <row r="89">
          <cell r="P89">
            <v>0</v>
          </cell>
        </row>
        <row r="90">
          <cell r="P90">
            <v>0</v>
          </cell>
        </row>
        <row r="92">
          <cell r="P92">
            <v>0</v>
          </cell>
        </row>
        <row r="93">
          <cell r="P93">
            <v>0</v>
          </cell>
        </row>
        <row r="94">
          <cell r="P94">
            <v>0</v>
          </cell>
        </row>
      </sheetData>
      <sheetData sheetId="2"/>
      <sheetData sheetId="3"/>
      <sheetData sheetId="4"/>
      <sheetData sheetId="5"/>
      <sheetData sheetId="6"/>
      <sheetData sheetId="7"/>
      <sheetData sheetId="8">
        <row r="113">
          <cell r="H113">
            <v>61525534.159999996</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416B-D109-4674-B617-7CD9EC399388}">
  <dimension ref="A5:F37"/>
  <sheetViews>
    <sheetView tabSelected="1" workbookViewId="0">
      <selection activeCell="F16" sqref="F16"/>
    </sheetView>
  </sheetViews>
  <sheetFormatPr baseColWidth="10" defaultRowHeight="14.25"/>
  <cols>
    <col min="1" max="1" width="11.42578125" style="2"/>
    <col min="2" max="2" width="5" style="2" customWidth="1"/>
    <col min="3" max="3" width="39.42578125" style="2" customWidth="1"/>
    <col min="4" max="4" width="20.28515625" style="11" customWidth="1"/>
    <col min="5" max="5" width="11.42578125" style="2"/>
    <col min="6" max="6" width="14.85546875" style="2" bestFit="1" customWidth="1"/>
    <col min="7" max="252" width="11.42578125" style="2"/>
    <col min="253" max="253" width="5" style="2" customWidth="1"/>
    <col min="254" max="254" width="12.7109375" style="2" customWidth="1"/>
    <col min="255" max="255" width="5.7109375" style="2" customWidth="1"/>
    <col min="256" max="259" width="7.42578125" style="2" customWidth="1"/>
    <col min="260" max="260" width="22.5703125" style="2" customWidth="1"/>
    <col min="261" max="261" width="11.42578125" style="2"/>
    <col min="262" max="262" width="14.85546875" style="2" bestFit="1" customWidth="1"/>
    <col min="263" max="508" width="11.42578125" style="2"/>
    <col min="509" max="509" width="5" style="2" customWidth="1"/>
    <col min="510" max="510" width="12.7109375" style="2" customWidth="1"/>
    <col min="511" max="511" width="5.7109375" style="2" customWidth="1"/>
    <col min="512" max="515" width="7.42578125" style="2" customWidth="1"/>
    <col min="516" max="516" width="22.5703125" style="2" customWidth="1"/>
    <col min="517" max="517" width="11.42578125" style="2"/>
    <col min="518" max="518" width="14.85546875" style="2" bestFit="1" customWidth="1"/>
    <col min="519" max="764" width="11.42578125" style="2"/>
    <col min="765" max="765" width="5" style="2" customWidth="1"/>
    <col min="766" max="766" width="12.7109375" style="2" customWidth="1"/>
    <col min="767" max="767" width="5.7109375" style="2" customWidth="1"/>
    <col min="768" max="771" width="7.42578125" style="2" customWidth="1"/>
    <col min="772" max="772" width="22.5703125" style="2" customWidth="1"/>
    <col min="773" max="773" width="11.42578125" style="2"/>
    <col min="774" max="774" width="14.85546875" style="2" bestFit="1" customWidth="1"/>
    <col min="775" max="1020" width="11.42578125" style="2"/>
    <col min="1021" max="1021" width="5" style="2" customWidth="1"/>
    <col min="1022" max="1022" width="12.7109375" style="2" customWidth="1"/>
    <col min="1023" max="1023" width="5.7109375" style="2" customWidth="1"/>
    <col min="1024" max="1027" width="7.42578125" style="2" customWidth="1"/>
    <col min="1028" max="1028" width="22.5703125" style="2" customWidth="1"/>
    <col min="1029" max="1029" width="11.42578125" style="2"/>
    <col min="1030" max="1030" width="14.85546875" style="2" bestFit="1" customWidth="1"/>
    <col min="1031" max="1276" width="11.42578125" style="2"/>
    <col min="1277" max="1277" width="5" style="2" customWidth="1"/>
    <col min="1278" max="1278" width="12.7109375" style="2" customWidth="1"/>
    <col min="1279" max="1279" width="5.7109375" style="2" customWidth="1"/>
    <col min="1280" max="1283" width="7.42578125" style="2" customWidth="1"/>
    <col min="1284" max="1284" width="22.5703125" style="2" customWidth="1"/>
    <col min="1285" max="1285" width="11.42578125" style="2"/>
    <col min="1286" max="1286" width="14.85546875" style="2" bestFit="1" customWidth="1"/>
    <col min="1287" max="1532" width="11.42578125" style="2"/>
    <col min="1533" max="1533" width="5" style="2" customWidth="1"/>
    <col min="1534" max="1534" width="12.7109375" style="2" customWidth="1"/>
    <col min="1535" max="1535" width="5.7109375" style="2" customWidth="1"/>
    <col min="1536" max="1539" width="7.42578125" style="2" customWidth="1"/>
    <col min="1540" max="1540" width="22.5703125" style="2" customWidth="1"/>
    <col min="1541" max="1541" width="11.42578125" style="2"/>
    <col min="1542" max="1542" width="14.85546875" style="2" bestFit="1" customWidth="1"/>
    <col min="1543" max="1788" width="11.42578125" style="2"/>
    <col min="1789" max="1789" width="5" style="2" customWidth="1"/>
    <col min="1790" max="1790" width="12.7109375" style="2" customWidth="1"/>
    <col min="1791" max="1791" width="5.7109375" style="2" customWidth="1"/>
    <col min="1792" max="1795" width="7.42578125" style="2" customWidth="1"/>
    <col min="1796" max="1796" width="22.5703125" style="2" customWidth="1"/>
    <col min="1797" max="1797" width="11.42578125" style="2"/>
    <col min="1798" max="1798" width="14.85546875" style="2" bestFit="1" customWidth="1"/>
    <col min="1799" max="2044" width="11.42578125" style="2"/>
    <col min="2045" max="2045" width="5" style="2" customWidth="1"/>
    <col min="2046" max="2046" width="12.7109375" style="2" customWidth="1"/>
    <col min="2047" max="2047" width="5.7109375" style="2" customWidth="1"/>
    <col min="2048" max="2051" width="7.42578125" style="2" customWidth="1"/>
    <col min="2052" max="2052" width="22.5703125" style="2" customWidth="1"/>
    <col min="2053" max="2053" width="11.42578125" style="2"/>
    <col min="2054" max="2054" width="14.85546875" style="2" bestFit="1" customWidth="1"/>
    <col min="2055" max="2300" width="11.42578125" style="2"/>
    <col min="2301" max="2301" width="5" style="2" customWidth="1"/>
    <col min="2302" max="2302" width="12.7109375" style="2" customWidth="1"/>
    <col min="2303" max="2303" width="5.7109375" style="2" customWidth="1"/>
    <col min="2304" max="2307" width="7.42578125" style="2" customWidth="1"/>
    <col min="2308" max="2308" width="22.5703125" style="2" customWidth="1"/>
    <col min="2309" max="2309" width="11.42578125" style="2"/>
    <col min="2310" max="2310" width="14.85546875" style="2" bestFit="1" customWidth="1"/>
    <col min="2311" max="2556" width="11.42578125" style="2"/>
    <col min="2557" max="2557" width="5" style="2" customWidth="1"/>
    <col min="2558" max="2558" width="12.7109375" style="2" customWidth="1"/>
    <col min="2559" max="2559" width="5.7109375" style="2" customWidth="1"/>
    <col min="2560" max="2563" width="7.42578125" style="2" customWidth="1"/>
    <col min="2564" max="2564" width="22.5703125" style="2" customWidth="1"/>
    <col min="2565" max="2565" width="11.42578125" style="2"/>
    <col min="2566" max="2566" width="14.85546875" style="2" bestFit="1" customWidth="1"/>
    <col min="2567" max="2812" width="11.42578125" style="2"/>
    <col min="2813" max="2813" width="5" style="2" customWidth="1"/>
    <col min="2814" max="2814" width="12.7109375" style="2" customWidth="1"/>
    <col min="2815" max="2815" width="5.7109375" style="2" customWidth="1"/>
    <col min="2816" max="2819" width="7.42578125" style="2" customWidth="1"/>
    <col min="2820" max="2820" width="22.5703125" style="2" customWidth="1"/>
    <col min="2821" max="2821" width="11.42578125" style="2"/>
    <col min="2822" max="2822" width="14.85546875" style="2" bestFit="1" customWidth="1"/>
    <col min="2823" max="3068" width="11.42578125" style="2"/>
    <col min="3069" max="3069" width="5" style="2" customWidth="1"/>
    <col min="3070" max="3070" width="12.7109375" style="2" customWidth="1"/>
    <col min="3071" max="3071" width="5.7109375" style="2" customWidth="1"/>
    <col min="3072" max="3075" width="7.42578125" style="2" customWidth="1"/>
    <col min="3076" max="3076" width="22.5703125" style="2" customWidth="1"/>
    <col min="3077" max="3077" width="11.42578125" style="2"/>
    <col min="3078" max="3078" width="14.85546875" style="2" bestFit="1" customWidth="1"/>
    <col min="3079" max="3324" width="11.42578125" style="2"/>
    <col min="3325" max="3325" width="5" style="2" customWidth="1"/>
    <col min="3326" max="3326" width="12.7109375" style="2" customWidth="1"/>
    <col min="3327" max="3327" width="5.7109375" style="2" customWidth="1"/>
    <col min="3328" max="3331" width="7.42578125" style="2" customWidth="1"/>
    <col min="3332" max="3332" width="22.5703125" style="2" customWidth="1"/>
    <col min="3333" max="3333" width="11.42578125" style="2"/>
    <col min="3334" max="3334" width="14.85546875" style="2" bestFit="1" customWidth="1"/>
    <col min="3335" max="3580" width="11.42578125" style="2"/>
    <col min="3581" max="3581" width="5" style="2" customWidth="1"/>
    <col min="3582" max="3582" width="12.7109375" style="2" customWidth="1"/>
    <col min="3583" max="3583" width="5.7109375" style="2" customWidth="1"/>
    <col min="3584" max="3587" width="7.42578125" style="2" customWidth="1"/>
    <col min="3588" max="3588" width="22.5703125" style="2" customWidth="1"/>
    <col min="3589" max="3589" width="11.42578125" style="2"/>
    <col min="3590" max="3590" width="14.85546875" style="2" bestFit="1" customWidth="1"/>
    <col min="3591" max="3836" width="11.42578125" style="2"/>
    <col min="3837" max="3837" width="5" style="2" customWidth="1"/>
    <col min="3838" max="3838" width="12.7109375" style="2" customWidth="1"/>
    <col min="3839" max="3839" width="5.7109375" style="2" customWidth="1"/>
    <col min="3840" max="3843" width="7.42578125" style="2" customWidth="1"/>
    <col min="3844" max="3844" width="22.5703125" style="2" customWidth="1"/>
    <col min="3845" max="3845" width="11.42578125" style="2"/>
    <col min="3846" max="3846" width="14.85546875" style="2" bestFit="1" customWidth="1"/>
    <col min="3847" max="4092" width="11.42578125" style="2"/>
    <col min="4093" max="4093" width="5" style="2" customWidth="1"/>
    <col min="4094" max="4094" width="12.7109375" style="2" customWidth="1"/>
    <col min="4095" max="4095" width="5.7109375" style="2" customWidth="1"/>
    <col min="4096" max="4099" width="7.42578125" style="2" customWidth="1"/>
    <col min="4100" max="4100" width="22.5703125" style="2" customWidth="1"/>
    <col min="4101" max="4101" width="11.42578125" style="2"/>
    <col min="4102" max="4102" width="14.85546875" style="2" bestFit="1" customWidth="1"/>
    <col min="4103" max="4348" width="11.42578125" style="2"/>
    <col min="4349" max="4349" width="5" style="2" customWidth="1"/>
    <col min="4350" max="4350" width="12.7109375" style="2" customWidth="1"/>
    <col min="4351" max="4351" width="5.7109375" style="2" customWidth="1"/>
    <col min="4352" max="4355" width="7.42578125" style="2" customWidth="1"/>
    <col min="4356" max="4356" width="22.5703125" style="2" customWidth="1"/>
    <col min="4357" max="4357" width="11.42578125" style="2"/>
    <col min="4358" max="4358" width="14.85546875" style="2" bestFit="1" customWidth="1"/>
    <col min="4359" max="4604" width="11.42578125" style="2"/>
    <col min="4605" max="4605" width="5" style="2" customWidth="1"/>
    <col min="4606" max="4606" width="12.7109375" style="2" customWidth="1"/>
    <col min="4607" max="4607" width="5.7109375" style="2" customWidth="1"/>
    <col min="4608" max="4611" width="7.42578125" style="2" customWidth="1"/>
    <col min="4612" max="4612" width="22.5703125" style="2" customWidth="1"/>
    <col min="4613" max="4613" width="11.42578125" style="2"/>
    <col min="4614" max="4614" width="14.85546875" style="2" bestFit="1" customWidth="1"/>
    <col min="4615" max="4860" width="11.42578125" style="2"/>
    <col min="4861" max="4861" width="5" style="2" customWidth="1"/>
    <col min="4862" max="4862" width="12.7109375" style="2" customWidth="1"/>
    <col min="4863" max="4863" width="5.7109375" style="2" customWidth="1"/>
    <col min="4864" max="4867" width="7.42578125" style="2" customWidth="1"/>
    <col min="4868" max="4868" width="22.5703125" style="2" customWidth="1"/>
    <col min="4869" max="4869" width="11.42578125" style="2"/>
    <col min="4870" max="4870" width="14.85546875" style="2" bestFit="1" customWidth="1"/>
    <col min="4871" max="5116" width="11.42578125" style="2"/>
    <col min="5117" max="5117" width="5" style="2" customWidth="1"/>
    <col min="5118" max="5118" width="12.7109375" style="2" customWidth="1"/>
    <col min="5119" max="5119" width="5.7109375" style="2" customWidth="1"/>
    <col min="5120" max="5123" width="7.42578125" style="2" customWidth="1"/>
    <col min="5124" max="5124" width="22.5703125" style="2" customWidth="1"/>
    <col min="5125" max="5125" width="11.42578125" style="2"/>
    <col min="5126" max="5126" width="14.85546875" style="2" bestFit="1" customWidth="1"/>
    <col min="5127" max="5372" width="11.42578125" style="2"/>
    <col min="5373" max="5373" width="5" style="2" customWidth="1"/>
    <col min="5374" max="5374" width="12.7109375" style="2" customWidth="1"/>
    <col min="5375" max="5375" width="5.7109375" style="2" customWidth="1"/>
    <col min="5376" max="5379" width="7.42578125" style="2" customWidth="1"/>
    <col min="5380" max="5380" width="22.5703125" style="2" customWidth="1"/>
    <col min="5381" max="5381" width="11.42578125" style="2"/>
    <col min="5382" max="5382" width="14.85546875" style="2" bestFit="1" customWidth="1"/>
    <col min="5383" max="5628" width="11.42578125" style="2"/>
    <col min="5629" max="5629" width="5" style="2" customWidth="1"/>
    <col min="5630" max="5630" width="12.7109375" style="2" customWidth="1"/>
    <col min="5631" max="5631" width="5.7109375" style="2" customWidth="1"/>
    <col min="5632" max="5635" width="7.42578125" style="2" customWidth="1"/>
    <col min="5636" max="5636" width="22.5703125" style="2" customWidth="1"/>
    <col min="5637" max="5637" width="11.42578125" style="2"/>
    <col min="5638" max="5638" width="14.85546875" style="2" bestFit="1" customWidth="1"/>
    <col min="5639" max="5884" width="11.42578125" style="2"/>
    <col min="5885" max="5885" width="5" style="2" customWidth="1"/>
    <col min="5886" max="5886" width="12.7109375" style="2" customWidth="1"/>
    <col min="5887" max="5887" width="5.7109375" style="2" customWidth="1"/>
    <col min="5888" max="5891" width="7.42578125" style="2" customWidth="1"/>
    <col min="5892" max="5892" width="22.5703125" style="2" customWidth="1"/>
    <col min="5893" max="5893" width="11.42578125" style="2"/>
    <col min="5894" max="5894" width="14.85546875" style="2" bestFit="1" customWidth="1"/>
    <col min="5895" max="6140" width="11.42578125" style="2"/>
    <col min="6141" max="6141" width="5" style="2" customWidth="1"/>
    <col min="6142" max="6142" width="12.7109375" style="2" customWidth="1"/>
    <col min="6143" max="6143" width="5.7109375" style="2" customWidth="1"/>
    <col min="6144" max="6147" width="7.42578125" style="2" customWidth="1"/>
    <col min="6148" max="6148" width="22.5703125" style="2" customWidth="1"/>
    <col min="6149" max="6149" width="11.42578125" style="2"/>
    <col min="6150" max="6150" width="14.85546875" style="2" bestFit="1" customWidth="1"/>
    <col min="6151" max="6396" width="11.42578125" style="2"/>
    <col min="6397" max="6397" width="5" style="2" customWidth="1"/>
    <col min="6398" max="6398" width="12.7109375" style="2" customWidth="1"/>
    <col min="6399" max="6399" width="5.7109375" style="2" customWidth="1"/>
    <col min="6400" max="6403" width="7.42578125" style="2" customWidth="1"/>
    <col min="6404" max="6404" width="22.5703125" style="2" customWidth="1"/>
    <col min="6405" max="6405" width="11.42578125" style="2"/>
    <col min="6406" max="6406" width="14.85546875" style="2" bestFit="1" customWidth="1"/>
    <col min="6407" max="6652" width="11.42578125" style="2"/>
    <col min="6653" max="6653" width="5" style="2" customWidth="1"/>
    <col min="6654" max="6654" width="12.7109375" style="2" customWidth="1"/>
    <col min="6655" max="6655" width="5.7109375" style="2" customWidth="1"/>
    <col min="6656" max="6659" width="7.42578125" style="2" customWidth="1"/>
    <col min="6660" max="6660" width="22.5703125" style="2" customWidth="1"/>
    <col min="6661" max="6661" width="11.42578125" style="2"/>
    <col min="6662" max="6662" width="14.85546875" style="2" bestFit="1" customWidth="1"/>
    <col min="6663" max="6908" width="11.42578125" style="2"/>
    <col min="6909" max="6909" width="5" style="2" customWidth="1"/>
    <col min="6910" max="6910" width="12.7109375" style="2" customWidth="1"/>
    <col min="6911" max="6911" width="5.7109375" style="2" customWidth="1"/>
    <col min="6912" max="6915" width="7.42578125" style="2" customWidth="1"/>
    <col min="6916" max="6916" width="22.5703125" style="2" customWidth="1"/>
    <col min="6917" max="6917" width="11.42578125" style="2"/>
    <col min="6918" max="6918" width="14.85546875" style="2" bestFit="1" customWidth="1"/>
    <col min="6919" max="7164" width="11.42578125" style="2"/>
    <col min="7165" max="7165" width="5" style="2" customWidth="1"/>
    <col min="7166" max="7166" width="12.7109375" style="2" customWidth="1"/>
    <col min="7167" max="7167" width="5.7109375" style="2" customWidth="1"/>
    <col min="7168" max="7171" width="7.42578125" style="2" customWidth="1"/>
    <col min="7172" max="7172" width="22.5703125" style="2" customWidth="1"/>
    <col min="7173" max="7173" width="11.42578125" style="2"/>
    <col min="7174" max="7174" width="14.85546875" style="2" bestFit="1" customWidth="1"/>
    <col min="7175" max="7420" width="11.42578125" style="2"/>
    <col min="7421" max="7421" width="5" style="2" customWidth="1"/>
    <col min="7422" max="7422" width="12.7109375" style="2" customWidth="1"/>
    <col min="7423" max="7423" width="5.7109375" style="2" customWidth="1"/>
    <col min="7424" max="7427" width="7.42578125" style="2" customWidth="1"/>
    <col min="7428" max="7428" width="22.5703125" style="2" customWidth="1"/>
    <col min="7429" max="7429" width="11.42578125" style="2"/>
    <col min="7430" max="7430" width="14.85546875" style="2" bestFit="1" customWidth="1"/>
    <col min="7431" max="7676" width="11.42578125" style="2"/>
    <col min="7677" max="7677" width="5" style="2" customWidth="1"/>
    <col min="7678" max="7678" width="12.7109375" style="2" customWidth="1"/>
    <col min="7679" max="7679" width="5.7109375" style="2" customWidth="1"/>
    <col min="7680" max="7683" width="7.42578125" style="2" customWidth="1"/>
    <col min="7684" max="7684" width="22.5703125" style="2" customWidth="1"/>
    <col min="7685" max="7685" width="11.42578125" style="2"/>
    <col min="7686" max="7686" width="14.85546875" style="2" bestFit="1" customWidth="1"/>
    <col min="7687" max="7932" width="11.42578125" style="2"/>
    <col min="7933" max="7933" width="5" style="2" customWidth="1"/>
    <col min="7934" max="7934" width="12.7109375" style="2" customWidth="1"/>
    <col min="7935" max="7935" width="5.7109375" style="2" customWidth="1"/>
    <col min="7936" max="7939" width="7.42578125" style="2" customWidth="1"/>
    <col min="7940" max="7940" width="22.5703125" style="2" customWidth="1"/>
    <col min="7941" max="7941" width="11.42578125" style="2"/>
    <col min="7942" max="7942" width="14.85546875" style="2" bestFit="1" customWidth="1"/>
    <col min="7943" max="8188" width="11.42578125" style="2"/>
    <col min="8189" max="8189" width="5" style="2" customWidth="1"/>
    <col min="8190" max="8190" width="12.7109375" style="2" customWidth="1"/>
    <col min="8191" max="8191" width="5.7109375" style="2" customWidth="1"/>
    <col min="8192" max="8195" width="7.42578125" style="2" customWidth="1"/>
    <col min="8196" max="8196" width="22.5703125" style="2" customWidth="1"/>
    <col min="8197" max="8197" width="11.42578125" style="2"/>
    <col min="8198" max="8198" width="14.85546875" style="2" bestFit="1" customWidth="1"/>
    <col min="8199" max="8444" width="11.42578125" style="2"/>
    <col min="8445" max="8445" width="5" style="2" customWidth="1"/>
    <col min="8446" max="8446" width="12.7109375" style="2" customWidth="1"/>
    <col min="8447" max="8447" width="5.7109375" style="2" customWidth="1"/>
    <col min="8448" max="8451" width="7.42578125" style="2" customWidth="1"/>
    <col min="8452" max="8452" width="22.5703125" style="2" customWidth="1"/>
    <col min="8453" max="8453" width="11.42578125" style="2"/>
    <col min="8454" max="8454" width="14.85546875" style="2" bestFit="1" customWidth="1"/>
    <col min="8455" max="8700" width="11.42578125" style="2"/>
    <col min="8701" max="8701" width="5" style="2" customWidth="1"/>
    <col min="8702" max="8702" width="12.7109375" style="2" customWidth="1"/>
    <col min="8703" max="8703" width="5.7109375" style="2" customWidth="1"/>
    <col min="8704" max="8707" width="7.42578125" style="2" customWidth="1"/>
    <col min="8708" max="8708" width="22.5703125" style="2" customWidth="1"/>
    <col min="8709" max="8709" width="11.42578125" style="2"/>
    <col min="8710" max="8710" width="14.85546875" style="2" bestFit="1" customWidth="1"/>
    <col min="8711" max="8956" width="11.42578125" style="2"/>
    <col min="8957" max="8957" width="5" style="2" customWidth="1"/>
    <col min="8958" max="8958" width="12.7109375" style="2" customWidth="1"/>
    <col min="8959" max="8959" width="5.7109375" style="2" customWidth="1"/>
    <col min="8960" max="8963" width="7.42578125" style="2" customWidth="1"/>
    <col min="8964" max="8964" width="22.5703125" style="2" customWidth="1"/>
    <col min="8965" max="8965" width="11.42578125" style="2"/>
    <col min="8966" max="8966" width="14.85546875" style="2" bestFit="1" customWidth="1"/>
    <col min="8967" max="9212" width="11.42578125" style="2"/>
    <col min="9213" max="9213" width="5" style="2" customWidth="1"/>
    <col min="9214" max="9214" width="12.7109375" style="2" customWidth="1"/>
    <col min="9215" max="9215" width="5.7109375" style="2" customWidth="1"/>
    <col min="9216" max="9219" width="7.42578125" style="2" customWidth="1"/>
    <col min="9220" max="9220" width="22.5703125" style="2" customWidth="1"/>
    <col min="9221" max="9221" width="11.42578125" style="2"/>
    <col min="9222" max="9222" width="14.85546875" style="2" bestFit="1" customWidth="1"/>
    <col min="9223" max="9468" width="11.42578125" style="2"/>
    <col min="9469" max="9469" width="5" style="2" customWidth="1"/>
    <col min="9470" max="9470" width="12.7109375" style="2" customWidth="1"/>
    <col min="9471" max="9471" width="5.7109375" style="2" customWidth="1"/>
    <col min="9472" max="9475" width="7.42578125" style="2" customWidth="1"/>
    <col min="9476" max="9476" width="22.5703125" style="2" customWidth="1"/>
    <col min="9477" max="9477" width="11.42578125" style="2"/>
    <col min="9478" max="9478" width="14.85546875" style="2" bestFit="1" customWidth="1"/>
    <col min="9479" max="9724" width="11.42578125" style="2"/>
    <col min="9725" max="9725" width="5" style="2" customWidth="1"/>
    <col min="9726" max="9726" width="12.7109375" style="2" customWidth="1"/>
    <col min="9727" max="9727" width="5.7109375" style="2" customWidth="1"/>
    <col min="9728" max="9731" width="7.42578125" style="2" customWidth="1"/>
    <col min="9732" max="9732" width="22.5703125" style="2" customWidth="1"/>
    <col min="9733" max="9733" width="11.42578125" style="2"/>
    <col min="9734" max="9734" width="14.85546875" style="2" bestFit="1" customWidth="1"/>
    <col min="9735" max="9980" width="11.42578125" style="2"/>
    <col min="9981" max="9981" width="5" style="2" customWidth="1"/>
    <col min="9982" max="9982" width="12.7109375" style="2" customWidth="1"/>
    <col min="9983" max="9983" width="5.7109375" style="2" customWidth="1"/>
    <col min="9984" max="9987" width="7.42578125" style="2" customWidth="1"/>
    <col min="9988" max="9988" width="22.5703125" style="2" customWidth="1"/>
    <col min="9989" max="9989" width="11.42578125" style="2"/>
    <col min="9990" max="9990" width="14.85546875" style="2" bestFit="1" customWidth="1"/>
    <col min="9991" max="10236" width="11.42578125" style="2"/>
    <col min="10237" max="10237" width="5" style="2" customWidth="1"/>
    <col min="10238" max="10238" width="12.7109375" style="2" customWidth="1"/>
    <col min="10239" max="10239" width="5.7109375" style="2" customWidth="1"/>
    <col min="10240" max="10243" width="7.42578125" style="2" customWidth="1"/>
    <col min="10244" max="10244" width="22.5703125" style="2" customWidth="1"/>
    <col min="10245" max="10245" width="11.42578125" style="2"/>
    <col min="10246" max="10246" width="14.85546875" style="2" bestFit="1" customWidth="1"/>
    <col min="10247" max="10492" width="11.42578125" style="2"/>
    <col min="10493" max="10493" width="5" style="2" customWidth="1"/>
    <col min="10494" max="10494" width="12.7109375" style="2" customWidth="1"/>
    <col min="10495" max="10495" width="5.7109375" style="2" customWidth="1"/>
    <col min="10496" max="10499" width="7.42578125" style="2" customWidth="1"/>
    <col min="10500" max="10500" width="22.5703125" style="2" customWidth="1"/>
    <col min="10501" max="10501" width="11.42578125" style="2"/>
    <col min="10502" max="10502" width="14.85546875" style="2" bestFit="1" customWidth="1"/>
    <col min="10503" max="10748" width="11.42578125" style="2"/>
    <col min="10749" max="10749" width="5" style="2" customWidth="1"/>
    <col min="10750" max="10750" width="12.7109375" style="2" customWidth="1"/>
    <col min="10751" max="10751" width="5.7109375" style="2" customWidth="1"/>
    <col min="10752" max="10755" width="7.42578125" style="2" customWidth="1"/>
    <col min="10756" max="10756" width="22.5703125" style="2" customWidth="1"/>
    <col min="10757" max="10757" width="11.42578125" style="2"/>
    <col min="10758" max="10758" width="14.85546875" style="2" bestFit="1" customWidth="1"/>
    <col min="10759" max="11004" width="11.42578125" style="2"/>
    <col min="11005" max="11005" width="5" style="2" customWidth="1"/>
    <col min="11006" max="11006" width="12.7109375" style="2" customWidth="1"/>
    <col min="11007" max="11007" width="5.7109375" style="2" customWidth="1"/>
    <col min="11008" max="11011" width="7.42578125" style="2" customWidth="1"/>
    <col min="11012" max="11012" width="22.5703125" style="2" customWidth="1"/>
    <col min="11013" max="11013" width="11.42578125" style="2"/>
    <col min="11014" max="11014" width="14.85546875" style="2" bestFit="1" customWidth="1"/>
    <col min="11015" max="11260" width="11.42578125" style="2"/>
    <col min="11261" max="11261" width="5" style="2" customWidth="1"/>
    <col min="11262" max="11262" width="12.7109375" style="2" customWidth="1"/>
    <col min="11263" max="11263" width="5.7109375" style="2" customWidth="1"/>
    <col min="11264" max="11267" width="7.42578125" style="2" customWidth="1"/>
    <col min="11268" max="11268" width="22.5703125" style="2" customWidth="1"/>
    <col min="11269" max="11269" width="11.42578125" style="2"/>
    <col min="11270" max="11270" width="14.85546875" style="2" bestFit="1" customWidth="1"/>
    <col min="11271" max="11516" width="11.42578125" style="2"/>
    <col min="11517" max="11517" width="5" style="2" customWidth="1"/>
    <col min="11518" max="11518" width="12.7109375" style="2" customWidth="1"/>
    <col min="11519" max="11519" width="5.7109375" style="2" customWidth="1"/>
    <col min="11520" max="11523" width="7.42578125" style="2" customWidth="1"/>
    <col min="11524" max="11524" width="22.5703125" style="2" customWidth="1"/>
    <col min="11525" max="11525" width="11.42578125" style="2"/>
    <col min="11526" max="11526" width="14.85546875" style="2" bestFit="1" customWidth="1"/>
    <col min="11527" max="11772" width="11.42578125" style="2"/>
    <col min="11773" max="11773" width="5" style="2" customWidth="1"/>
    <col min="11774" max="11774" width="12.7109375" style="2" customWidth="1"/>
    <col min="11775" max="11775" width="5.7109375" style="2" customWidth="1"/>
    <col min="11776" max="11779" width="7.42578125" style="2" customWidth="1"/>
    <col min="11780" max="11780" width="22.5703125" style="2" customWidth="1"/>
    <col min="11781" max="11781" width="11.42578125" style="2"/>
    <col min="11782" max="11782" width="14.85546875" style="2" bestFit="1" customWidth="1"/>
    <col min="11783" max="12028" width="11.42578125" style="2"/>
    <col min="12029" max="12029" width="5" style="2" customWidth="1"/>
    <col min="12030" max="12030" width="12.7109375" style="2" customWidth="1"/>
    <col min="12031" max="12031" width="5.7109375" style="2" customWidth="1"/>
    <col min="12032" max="12035" width="7.42578125" style="2" customWidth="1"/>
    <col min="12036" max="12036" width="22.5703125" style="2" customWidth="1"/>
    <col min="12037" max="12037" width="11.42578125" style="2"/>
    <col min="12038" max="12038" width="14.85546875" style="2" bestFit="1" customWidth="1"/>
    <col min="12039" max="12284" width="11.42578125" style="2"/>
    <col min="12285" max="12285" width="5" style="2" customWidth="1"/>
    <col min="12286" max="12286" width="12.7109375" style="2" customWidth="1"/>
    <col min="12287" max="12287" width="5.7109375" style="2" customWidth="1"/>
    <col min="12288" max="12291" width="7.42578125" style="2" customWidth="1"/>
    <col min="12292" max="12292" width="22.5703125" style="2" customWidth="1"/>
    <col min="12293" max="12293" width="11.42578125" style="2"/>
    <col min="12294" max="12294" width="14.85546875" style="2" bestFit="1" customWidth="1"/>
    <col min="12295" max="12540" width="11.42578125" style="2"/>
    <col min="12541" max="12541" width="5" style="2" customWidth="1"/>
    <col min="12542" max="12542" width="12.7109375" style="2" customWidth="1"/>
    <col min="12543" max="12543" width="5.7109375" style="2" customWidth="1"/>
    <col min="12544" max="12547" width="7.42578125" style="2" customWidth="1"/>
    <col min="12548" max="12548" width="22.5703125" style="2" customWidth="1"/>
    <col min="12549" max="12549" width="11.42578125" style="2"/>
    <col min="12550" max="12550" width="14.85546875" style="2" bestFit="1" customWidth="1"/>
    <col min="12551" max="12796" width="11.42578125" style="2"/>
    <col min="12797" max="12797" width="5" style="2" customWidth="1"/>
    <col min="12798" max="12798" width="12.7109375" style="2" customWidth="1"/>
    <col min="12799" max="12799" width="5.7109375" style="2" customWidth="1"/>
    <col min="12800" max="12803" width="7.42578125" style="2" customWidth="1"/>
    <col min="12804" max="12804" width="22.5703125" style="2" customWidth="1"/>
    <col min="12805" max="12805" width="11.42578125" style="2"/>
    <col min="12806" max="12806" width="14.85546875" style="2" bestFit="1" customWidth="1"/>
    <col min="12807" max="13052" width="11.42578125" style="2"/>
    <col min="13053" max="13053" width="5" style="2" customWidth="1"/>
    <col min="13054" max="13054" width="12.7109375" style="2" customWidth="1"/>
    <col min="13055" max="13055" width="5.7109375" style="2" customWidth="1"/>
    <col min="13056" max="13059" width="7.42578125" style="2" customWidth="1"/>
    <col min="13060" max="13060" width="22.5703125" style="2" customWidth="1"/>
    <col min="13061" max="13061" width="11.42578125" style="2"/>
    <col min="13062" max="13062" width="14.85546875" style="2" bestFit="1" customWidth="1"/>
    <col min="13063" max="13308" width="11.42578125" style="2"/>
    <col min="13309" max="13309" width="5" style="2" customWidth="1"/>
    <col min="13310" max="13310" width="12.7109375" style="2" customWidth="1"/>
    <col min="13311" max="13311" width="5.7109375" style="2" customWidth="1"/>
    <col min="13312" max="13315" width="7.42578125" style="2" customWidth="1"/>
    <col min="13316" max="13316" width="22.5703125" style="2" customWidth="1"/>
    <col min="13317" max="13317" width="11.42578125" style="2"/>
    <col min="13318" max="13318" width="14.85546875" style="2" bestFit="1" customWidth="1"/>
    <col min="13319" max="13564" width="11.42578125" style="2"/>
    <col min="13565" max="13565" width="5" style="2" customWidth="1"/>
    <col min="13566" max="13566" width="12.7109375" style="2" customWidth="1"/>
    <col min="13567" max="13567" width="5.7109375" style="2" customWidth="1"/>
    <col min="13568" max="13571" width="7.42578125" style="2" customWidth="1"/>
    <col min="13572" max="13572" width="22.5703125" style="2" customWidth="1"/>
    <col min="13573" max="13573" width="11.42578125" style="2"/>
    <col min="13574" max="13574" width="14.85546875" style="2" bestFit="1" customWidth="1"/>
    <col min="13575" max="13820" width="11.42578125" style="2"/>
    <col min="13821" max="13821" width="5" style="2" customWidth="1"/>
    <col min="13822" max="13822" width="12.7109375" style="2" customWidth="1"/>
    <col min="13823" max="13823" width="5.7109375" style="2" customWidth="1"/>
    <col min="13824" max="13827" width="7.42578125" style="2" customWidth="1"/>
    <col min="13828" max="13828" width="22.5703125" style="2" customWidth="1"/>
    <col min="13829" max="13829" width="11.42578125" style="2"/>
    <col min="13830" max="13830" width="14.85546875" style="2" bestFit="1" customWidth="1"/>
    <col min="13831" max="14076" width="11.42578125" style="2"/>
    <col min="14077" max="14077" width="5" style="2" customWidth="1"/>
    <col min="14078" max="14078" width="12.7109375" style="2" customWidth="1"/>
    <col min="14079" max="14079" width="5.7109375" style="2" customWidth="1"/>
    <col min="14080" max="14083" width="7.42578125" style="2" customWidth="1"/>
    <col min="14084" max="14084" width="22.5703125" style="2" customWidth="1"/>
    <col min="14085" max="14085" width="11.42578125" style="2"/>
    <col min="14086" max="14086" width="14.85546875" style="2" bestFit="1" customWidth="1"/>
    <col min="14087" max="14332" width="11.42578125" style="2"/>
    <col min="14333" max="14333" width="5" style="2" customWidth="1"/>
    <col min="14334" max="14334" width="12.7109375" style="2" customWidth="1"/>
    <col min="14335" max="14335" width="5.7109375" style="2" customWidth="1"/>
    <col min="14336" max="14339" width="7.42578125" style="2" customWidth="1"/>
    <col min="14340" max="14340" width="22.5703125" style="2" customWidth="1"/>
    <col min="14341" max="14341" width="11.42578125" style="2"/>
    <col min="14342" max="14342" width="14.85546875" style="2" bestFit="1" customWidth="1"/>
    <col min="14343" max="14588" width="11.42578125" style="2"/>
    <col min="14589" max="14589" width="5" style="2" customWidth="1"/>
    <col min="14590" max="14590" width="12.7109375" style="2" customWidth="1"/>
    <col min="14591" max="14591" width="5.7109375" style="2" customWidth="1"/>
    <col min="14592" max="14595" width="7.42578125" style="2" customWidth="1"/>
    <col min="14596" max="14596" width="22.5703125" style="2" customWidth="1"/>
    <col min="14597" max="14597" width="11.42578125" style="2"/>
    <col min="14598" max="14598" width="14.85546875" style="2" bestFit="1" customWidth="1"/>
    <col min="14599" max="14844" width="11.42578125" style="2"/>
    <col min="14845" max="14845" width="5" style="2" customWidth="1"/>
    <col min="14846" max="14846" width="12.7109375" style="2" customWidth="1"/>
    <col min="14847" max="14847" width="5.7109375" style="2" customWidth="1"/>
    <col min="14848" max="14851" width="7.42578125" style="2" customWidth="1"/>
    <col min="14852" max="14852" width="22.5703125" style="2" customWidth="1"/>
    <col min="14853" max="14853" width="11.42578125" style="2"/>
    <col min="14854" max="14854" width="14.85546875" style="2" bestFit="1" customWidth="1"/>
    <col min="14855" max="15100" width="11.42578125" style="2"/>
    <col min="15101" max="15101" width="5" style="2" customWidth="1"/>
    <col min="15102" max="15102" width="12.7109375" style="2" customWidth="1"/>
    <col min="15103" max="15103" width="5.7109375" style="2" customWidth="1"/>
    <col min="15104" max="15107" width="7.42578125" style="2" customWidth="1"/>
    <col min="15108" max="15108" width="22.5703125" style="2" customWidth="1"/>
    <col min="15109" max="15109" width="11.42578125" style="2"/>
    <col min="15110" max="15110" width="14.85546875" style="2" bestFit="1" customWidth="1"/>
    <col min="15111" max="15356" width="11.42578125" style="2"/>
    <col min="15357" max="15357" width="5" style="2" customWidth="1"/>
    <col min="15358" max="15358" width="12.7109375" style="2" customWidth="1"/>
    <col min="15359" max="15359" width="5.7109375" style="2" customWidth="1"/>
    <col min="15360" max="15363" width="7.42578125" style="2" customWidth="1"/>
    <col min="15364" max="15364" width="22.5703125" style="2" customWidth="1"/>
    <col min="15365" max="15365" width="11.42578125" style="2"/>
    <col min="15366" max="15366" width="14.85546875" style="2" bestFit="1" customWidth="1"/>
    <col min="15367" max="15612" width="11.42578125" style="2"/>
    <col min="15613" max="15613" width="5" style="2" customWidth="1"/>
    <col min="15614" max="15614" width="12.7109375" style="2" customWidth="1"/>
    <col min="15615" max="15615" width="5.7109375" style="2" customWidth="1"/>
    <col min="15616" max="15619" width="7.42578125" style="2" customWidth="1"/>
    <col min="15620" max="15620" width="22.5703125" style="2" customWidth="1"/>
    <col min="15621" max="15621" width="11.42578125" style="2"/>
    <col min="15622" max="15622" width="14.85546875" style="2" bestFit="1" customWidth="1"/>
    <col min="15623" max="15868" width="11.42578125" style="2"/>
    <col min="15869" max="15869" width="5" style="2" customWidth="1"/>
    <col min="15870" max="15870" width="12.7109375" style="2" customWidth="1"/>
    <col min="15871" max="15871" width="5.7109375" style="2" customWidth="1"/>
    <col min="15872" max="15875" width="7.42578125" style="2" customWidth="1"/>
    <col min="15876" max="15876" width="22.5703125" style="2" customWidth="1"/>
    <col min="15877" max="15877" width="11.42578125" style="2"/>
    <col min="15878" max="15878" width="14.85546875" style="2" bestFit="1" customWidth="1"/>
    <col min="15879" max="16124" width="11.42578125" style="2"/>
    <col min="16125" max="16125" width="5" style="2" customWidth="1"/>
    <col min="16126" max="16126" width="12.7109375" style="2" customWidth="1"/>
    <col min="16127" max="16127" width="5.7109375" style="2" customWidth="1"/>
    <col min="16128" max="16131" width="7.42578125" style="2" customWidth="1"/>
    <col min="16132" max="16132" width="22.5703125" style="2" customWidth="1"/>
    <col min="16133" max="16133" width="11.42578125" style="2"/>
    <col min="16134" max="16134" width="14.85546875" style="2" bestFit="1" customWidth="1"/>
    <col min="16135" max="16384" width="11.42578125" style="2"/>
  </cols>
  <sheetData>
    <row r="5" spans="1:6">
      <c r="A5" s="93" t="s">
        <v>0</v>
      </c>
      <c r="B5" s="93"/>
      <c r="C5" s="93"/>
      <c r="D5" s="93"/>
      <c r="E5" s="1"/>
      <c r="F5" s="1"/>
    </row>
    <row r="6" spans="1:6">
      <c r="A6" s="93" t="s">
        <v>1</v>
      </c>
      <c r="B6" s="93"/>
      <c r="C6" s="93"/>
      <c r="D6" s="93"/>
      <c r="E6" s="1"/>
      <c r="F6" s="1"/>
    </row>
    <row r="7" spans="1:6">
      <c r="A7" s="93" t="s">
        <v>2</v>
      </c>
      <c r="B7" s="93"/>
      <c r="C7" s="93"/>
      <c r="D7" s="93"/>
      <c r="E7" s="1"/>
      <c r="F7" s="1"/>
    </row>
    <row r="8" spans="1:6">
      <c r="A8" s="93" t="s">
        <v>3</v>
      </c>
      <c r="B8" s="93"/>
      <c r="C8" s="93"/>
      <c r="D8" s="93"/>
      <c r="E8" s="1"/>
      <c r="F8" s="1"/>
    </row>
    <row r="9" spans="1:6">
      <c r="A9" s="92" t="s">
        <v>24</v>
      </c>
      <c r="B9" s="92"/>
      <c r="C9" s="92"/>
      <c r="D9" s="92"/>
      <c r="E9" s="3"/>
      <c r="F9" s="3"/>
    </row>
    <row r="10" spans="1:6">
      <c r="A10" s="93" t="s">
        <v>4</v>
      </c>
      <c r="B10" s="93"/>
      <c r="C10" s="93"/>
      <c r="D10" s="93"/>
      <c r="E10" s="1"/>
      <c r="F10" s="1"/>
    </row>
    <row r="12" spans="1:6" ht="15">
      <c r="A12" s="4" t="s">
        <v>5</v>
      </c>
      <c r="D12" s="10">
        <v>2018</v>
      </c>
    </row>
    <row r="13" spans="1:6" ht="19.5" customHeight="1">
      <c r="A13" s="5" t="s">
        <v>6</v>
      </c>
      <c r="B13" s="6"/>
      <c r="C13" s="6"/>
    </row>
    <row r="14" spans="1:6">
      <c r="A14" s="2" t="s">
        <v>7</v>
      </c>
      <c r="D14" s="11">
        <f>+'NOTA 1'!D9</f>
        <v>222955.91</v>
      </c>
    </row>
    <row r="15" spans="1:6" ht="16.5">
      <c r="A15" s="2" t="s">
        <v>8</v>
      </c>
      <c r="D15" s="12">
        <f>+'NOTA 2'!G91</f>
        <v>354870.2900000001</v>
      </c>
    </row>
    <row r="16" spans="1:6" ht="15">
      <c r="A16" s="7" t="s">
        <v>9</v>
      </c>
      <c r="D16" s="13">
        <f>+D15+D14</f>
        <v>577826.20000000007</v>
      </c>
    </row>
    <row r="18" spans="1:6" ht="15">
      <c r="A18" s="5" t="s">
        <v>10</v>
      </c>
      <c r="B18" s="6"/>
      <c r="C18" s="6"/>
    </row>
    <row r="19" spans="1:6" ht="17.25" customHeight="1">
      <c r="A19" s="2" t="s">
        <v>11</v>
      </c>
      <c r="D19" s="11">
        <f>+'NOTA 3'!H17</f>
        <v>12553320.779999999</v>
      </c>
    </row>
    <row r="20" spans="1:6" ht="16.5">
      <c r="A20" s="2" t="s">
        <v>12</v>
      </c>
      <c r="D20" s="12">
        <f>+'NOTA 4'!B31</f>
        <v>133802.64000000007</v>
      </c>
    </row>
    <row r="21" spans="1:6" ht="15">
      <c r="A21" s="7" t="s">
        <v>13</v>
      </c>
      <c r="D21" s="13">
        <f>+D20+D19</f>
        <v>12687123.42</v>
      </c>
    </row>
    <row r="23" spans="1:6" ht="15.75" thickBot="1">
      <c r="A23" s="7" t="s">
        <v>14</v>
      </c>
      <c r="D23" s="14">
        <f>+D21+D16</f>
        <v>13264949.619999999</v>
      </c>
    </row>
    <row r="24" spans="1:6" ht="15" thickTop="1"/>
    <row r="25" spans="1:6" ht="15">
      <c r="A25" s="7" t="s">
        <v>15</v>
      </c>
    </row>
    <row r="26" spans="1:6" ht="20.25" customHeight="1">
      <c r="A26" s="5" t="s">
        <v>16</v>
      </c>
      <c r="B26" s="6"/>
      <c r="C26" s="6"/>
    </row>
    <row r="27" spans="1:6" ht="16.5">
      <c r="A27" s="2" t="s">
        <v>17</v>
      </c>
      <c r="D27" s="12">
        <f>+'NOTA 5'!F29</f>
        <v>3483515.9499999997</v>
      </c>
    </row>
    <row r="28" spans="1:6" ht="23.25" customHeight="1" thickBot="1">
      <c r="A28" s="8" t="s">
        <v>18</v>
      </c>
      <c r="D28" s="14">
        <f>+D27</f>
        <v>3483515.9499999997</v>
      </c>
      <c r="F28" s="9"/>
    </row>
    <row r="29" spans="1:6" ht="15" thickTop="1"/>
    <row r="30" spans="1:6" ht="15">
      <c r="A30" s="8" t="s">
        <v>19</v>
      </c>
    </row>
    <row r="31" spans="1:6">
      <c r="A31" s="2" t="s">
        <v>20</v>
      </c>
      <c r="D31" s="15">
        <f>+D23-D28</f>
        <v>9781433.6699999999</v>
      </c>
    </row>
    <row r="32" spans="1:6" ht="32.25" customHeight="1" thickBot="1">
      <c r="A32" s="8" t="s">
        <v>21</v>
      </c>
      <c r="D32" s="14">
        <f>+D28+D31</f>
        <v>13264949.619999999</v>
      </c>
    </row>
    <row r="33" spans="1:4" ht="15" thickTop="1"/>
    <row r="36" spans="1:4" ht="15">
      <c r="A36" s="91" t="s">
        <v>22</v>
      </c>
      <c r="B36" s="91"/>
      <c r="C36" s="91"/>
      <c r="D36" s="91"/>
    </row>
    <row r="37" spans="1:4">
      <c r="A37" s="92" t="s">
        <v>23</v>
      </c>
      <c r="B37" s="92"/>
      <c r="C37" s="92"/>
      <c r="D37" s="92"/>
    </row>
  </sheetData>
  <sheetProtection algorithmName="SHA-512" hashValue="VvCLm8cWzq8GTbVoEf0ehE4VbIlm+AMeBeR2hnxIPU36bcYGAzIuXw4mP4woDrt+PnyIRUHLsPPF/v3FETskRQ==" saltValue="MufudWR1Lqt8mfmecoyzbw==" spinCount="100000" sheet="1" objects="1" scenarios="1"/>
  <mergeCells count="8">
    <mergeCell ref="A36:D36"/>
    <mergeCell ref="A37:D37"/>
    <mergeCell ref="A5:D5"/>
    <mergeCell ref="A6:D6"/>
    <mergeCell ref="A7:D7"/>
    <mergeCell ref="A8:D8"/>
    <mergeCell ref="A9:D9"/>
    <mergeCell ref="A10:D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DAC9-B4A6-4E71-B731-29DB6532FC00}">
  <dimension ref="A1:A168"/>
  <sheetViews>
    <sheetView showGridLines="0" topLeftCell="A103" zoomScale="90" zoomScaleNormal="90" workbookViewId="0">
      <selection activeCell="A106" sqref="A106"/>
    </sheetView>
  </sheetViews>
  <sheetFormatPr baseColWidth="10" defaultRowHeight="15"/>
  <cols>
    <col min="1" max="1" width="136.140625" style="17" customWidth="1"/>
    <col min="2" max="16384" width="11.42578125" style="17"/>
  </cols>
  <sheetData>
    <row r="1" spans="1:1">
      <c r="A1" s="16"/>
    </row>
    <row r="2" spans="1:1">
      <c r="A2" s="18" t="s">
        <v>25</v>
      </c>
    </row>
    <row r="3" spans="1:1">
      <c r="A3" s="18" t="s">
        <v>26</v>
      </c>
    </row>
    <row r="5" spans="1:1">
      <c r="A5" s="19" t="s">
        <v>27</v>
      </c>
    </row>
    <row r="6" spans="1:1" ht="57">
      <c r="A6" s="20" t="s">
        <v>28</v>
      </c>
    </row>
    <row r="8" spans="1:1">
      <c r="A8" s="19" t="s">
        <v>29</v>
      </c>
    </row>
    <row r="9" spans="1:1">
      <c r="A9" s="20"/>
    </row>
    <row r="10" spans="1:1" ht="28.5">
      <c r="A10" s="20" t="s">
        <v>30</v>
      </c>
    </row>
    <row r="11" spans="1:1">
      <c r="A11" s="19" t="s">
        <v>31</v>
      </c>
    </row>
    <row r="12" spans="1:1">
      <c r="A12" s="19" t="s">
        <v>32</v>
      </c>
    </row>
    <row r="13" spans="1:1">
      <c r="A13" s="19" t="s">
        <v>33</v>
      </c>
    </row>
    <row r="14" spans="1:1" ht="42.75">
      <c r="A14" s="20" t="s">
        <v>34</v>
      </c>
    </row>
    <row r="15" spans="1:1">
      <c r="A15" s="20"/>
    </row>
    <row r="16" spans="1:1">
      <c r="A16" s="19" t="s">
        <v>35</v>
      </c>
    </row>
    <row r="17" spans="1:1">
      <c r="A17" s="19"/>
    </row>
    <row r="18" spans="1:1" ht="42.75">
      <c r="A18" s="20" t="s">
        <v>36</v>
      </c>
    </row>
    <row r="19" spans="1:1" ht="28.5">
      <c r="A19" s="20" t="s">
        <v>37</v>
      </c>
    </row>
    <row r="20" spans="1:1">
      <c r="A20" s="20"/>
    </row>
    <row r="21" spans="1:1" ht="28.5">
      <c r="A21" s="20" t="s">
        <v>38</v>
      </c>
    </row>
    <row r="22" spans="1:1">
      <c r="A22" s="20"/>
    </row>
    <row r="23" spans="1:1">
      <c r="A23" s="19" t="s">
        <v>39</v>
      </c>
    </row>
    <row r="24" spans="1:1">
      <c r="A24" s="20"/>
    </row>
    <row r="25" spans="1:1" ht="28.5">
      <c r="A25" s="20" t="s">
        <v>40</v>
      </c>
    </row>
    <row r="26" spans="1:1">
      <c r="A26" s="21"/>
    </row>
    <row r="27" spans="1:1">
      <c r="A27" s="19" t="s">
        <v>41</v>
      </c>
    </row>
    <row r="28" spans="1:1">
      <c r="A28" s="19"/>
    </row>
    <row r="29" spans="1:1" ht="42.75">
      <c r="A29" s="20" t="s">
        <v>42</v>
      </c>
    </row>
    <row r="30" spans="1:1">
      <c r="A30" s="19"/>
    </row>
    <row r="31" spans="1:1">
      <c r="A31" s="19" t="s">
        <v>43</v>
      </c>
    </row>
    <row r="32" spans="1:1">
      <c r="A32" s="19"/>
    </row>
    <row r="33" spans="1:1" ht="85.5">
      <c r="A33" s="20" t="s">
        <v>44</v>
      </c>
    </row>
    <row r="34" spans="1:1">
      <c r="A34" s="20"/>
    </row>
    <row r="35" spans="1:1">
      <c r="A35" s="19"/>
    </row>
    <row r="36" spans="1:1">
      <c r="A36" s="19" t="s">
        <v>45</v>
      </c>
    </row>
    <row r="37" spans="1:1">
      <c r="A37" s="22"/>
    </row>
    <row r="38" spans="1:1" ht="28.5">
      <c r="A38" s="20" t="s">
        <v>46</v>
      </c>
    </row>
    <row r="39" spans="1:1">
      <c r="A39" s="20"/>
    </row>
    <row r="40" spans="1:1">
      <c r="A40" s="20"/>
    </row>
    <row r="41" spans="1:1">
      <c r="A41" s="20"/>
    </row>
    <row r="42" spans="1:1">
      <c r="A42" s="20"/>
    </row>
    <row r="43" spans="1:1">
      <c r="A43" s="19" t="s">
        <v>47</v>
      </c>
    </row>
    <row r="44" spans="1:1">
      <c r="A44" s="20"/>
    </row>
    <row r="45" spans="1:1" ht="57">
      <c r="A45" s="20" t="s">
        <v>48</v>
      </c>
    </row>
    <row r="46" spans="1:1">
      <c r="A46" s="20"/>
    </row>
    <row r="47" spans="1:1" ht="42.75">
      <c r="A47" s="20" t="s">
        <v>49</v>
      </c>
    </row>
    <row r="48" spans="1:1">
      <c r="A48" s="20" t="s">
        <v>50</v>
      </c>
    </row>
    <row r="49" spans="1:1">
      <c r="A49" s="19" t="s">
        <v>51</v>
      </c>
    </row>
    <row r="50" spans="1:1">
      <c r="A50" s="19"/>
    </row>
    <row r="51" spans="1:1" ht="28.5">
      <c r="A51" s="20" t="s">
        <v>52</v>
      </c>
    </row>
    <row r="52" spans="1:1">
      <c r="A52" s="23"/>
    </row>
    <row r="53" spans="1:1">
      <c r="A53" s="19" t="s">
        <v>53</v>
      </c>
    </row>
    <row r="54" spans="1:1">
      <c r="A54" s="19"/>
    </row>
    <row r="55" spans="1:1" ht="42.75">
      <c r="A55" s="20" t="s">
        <v>54</v>
      </c>
    </row>
    <row r="56" spans="1:1">
      <c r="A56" s="20"/>
    </row>
    <row r="57" spans="1:1">
      <c r="A57" s="19" t="s">
        <v>55</v>
      </c>
    </row>
    <row r="58" spans="1:1">
      <c r="A58" s="20"/>
    </row>
    <row r="59" spans="1:1" ht="28.5">
      <c r="A59" s="21" t="s">
        <v>56</v>
      </c>
    </row>
    <row r="60" spans="1:1">
      <c r="A60" s="21"/>
    </row>
    <row r="61" spans="1:1">
      <c r="A61" s="19" t="s">
        <v>57</v>
      </c>
    </row>
    <row r="62" spans="1:1">
      <c r="A62" s="20"/>
    </row>
    <row r="63" spans="1:1" ht="28.5">
      <c r="A63" s="21" t="s">
        <v>58</v>
      </c>
    </row>
    <row r="64" spans="1:1">
      <c r="A64" s="21"/>
    </row>
    <row r="65" spans="1:1">
      <c r="A65" s="19" t="s">
        <v>59</v>
      </c>
    </row>
    <row r="66" spans="1:1">
      <c r="A66" s="24"/>
    </row>
    <row r="67" spans="1:1" ht="42.75">
      <c r="A67" s="21" t="s">
        <v>60</v>
      </c>
    </row>
    <row r="68" spans="1:1">
      <c r="A68" s="21"/>
    </row>
    <row r="69" spans="1:1">
      <c r="A69" s="19" t="s">
        <v>61</v>
      </c>
    </row>
    <row r="70" spans="1:1">
      <c r="A70" s="24"/>
    </row>
    <row r="71" spans="1:1" ht="42.75">
      <c r="A71" s="21" t="s">
        <v>62</v>
      </c>
    </row>
    <row r="72" spans="1:1">
      <c r="A72" s="19"/>
    </row>
    <row r="73" spans="1:1">
      <c r="A73" s="19" t="s">
        <v>63</v>
      </c>
    </row>
    <row r="74" spans="1:1">
      <c r="A74" s="25"/>
    </row>
    <row r="75" spans="1:1" ht="42.75">
      <c r="A75" s="21" t="s">
        <v>64</v>
      </c>
    </row>
    <row r="76" spans="1:1">
      <c r="A76" s="21"/>
    </row>
    <row r="77" spans="1:1">
      <c r="A77" s="19" t="s">
        <v>65</v>
      </c>
    </row>
    <row r="78" spans="1:1" ht="28.5">
      <c r="A78" s="20" t="s">
        <v>66</v>
      </c>
    </row>
    <row r="79" spans="1:1">
      <c r="A79" s="20"/>
    </row>
    <row r="80" spans="1:1">
      <c r="A80" s="19" t="s">
        <v>67</v>
      </c>
    </row>
    <row r="81" spans="1:1">
      <c r="A81" s="24"/>
    </row>
    <row r="82" spans="1:1">
      <c r="A82" s="19" t="s">
        <v>68</v>
      </c>
    </row>
    <row r="83" spans="1:1">
      <c r="A83" s="19" t="s">
        <v>69</v>
      </c>
    </row>
    <row r="84" spans="1:1">
      <c r="A84" s="19"/>
    </row>
    <row r="85" spans="1:1">
      <c r="A85" s="21" t="s">
        <v>70</v>
      </c>
    </row>
    <row r="86" spans="1:1">
      <c r="A86" s="19"/>
    </row>
    <row r="87" spans="1:1" ht="42.75">
      <c r="A87" s="20" t="s">
        <v>71</v>
      </c>
    </row>
    <row r="88" spans="1:1">
      <c r="A88" s="20"/>
    </row>
    <row r="89" spans="1:1">
      <c r="A89" s="19"/>
    </row>
    <row r="90" spans="1:1">
      <c r="A90" s="26" t="s">
        <v>72</v>
      </c>
    </row>
    <row r="91" spans="1:1">
      <c r="A91" s="19"/>
    </row>
    <row r="92" spans="1:1">
      <c r="A92" s="20" t="s">
        <v>73</v>
      </c>
    </row>
    <row r="93" spans="1:1">
      <c r="A93" s="20" t="s">
        <v>74</v>
      </c>
    </row>
    <row r="94" spans="1:1" ht="28.5">
      <c r="A94" s="20" t="s">
        <v>75</v>
      </c>
    </row>
    <row r="95" spans="1:1">
      <c r="A95" s="21"/>
    </row>
    <row r="96" spans="1:1">
      <c r="A96" s="21" t="s">
        <v>76</v>
      </c>
    </row>
    <row r="97" spans="1:1">
      <c r="A97" s="19"/>
    </row>
    <row r="98" spans="1:1" ht="28.5">
      <c r="A98" s="20" t="s">
        <v>77</v>
      </c>
    </row>
    <row r="99" spans="1:1">
      <c r="A99" s="21"/>
    </row>
    <row r="100" spans="1:1">
      <c r="A100" s="21" t="s">
        <v>78</v>
      </c>
    </row>
    <row r="101" spans="1:1">
      <c r="A101" s="19"/>
    </row>
    <row r="102" spans="1:1" ht="42.75">
      <c r="A102" s="20" t="s">
        <v>79</v>
      </c>
    </row>
    <row r="103" spans="1:1" ht="28.5">
      <c r="A103" s="20" t="s">
        <v>80</v>
      </c>
    </row>
    <row r="104" spans="1:1">
      <c r="A104" s="21" t="s">
        <v>81</v>
      </c>
    </row>
    <row r="105" spans="1:1">
      <c r="A105" s="19"/>
    </row>
    <row r="106" spans="1:1" ht="42.75">
      <c r="A106" s="20" t="s">
        <v>82</v>
      </c>
    </row>
    <row r="107" spans="1:1" ht="28.5">
      <c r="A107" s="20" t="s">
        <v>83</v>
      </c>
    </row>
    <row r="108" spans="1:1" ht="28.5">
      <c r="A108" s="20" t="s">
        <v>84</v>
      </c>
    </row>
    <row r="109" spans="1:1">
      <c r="A109" s="20" t="s">
        <v>85</v>
      </c>
    </row>
    <row r="110" spans="1:1">
      <c r="A110" s="20"/>
    </row>
    <row r="111" spans="1:1" ht="42.75">
      <c r="A111" s="20" t="s">
        <v>86</v>
      </c>
    </row>
    <row r="112" spans="1:1" ht="28.5">
      <c r="A112" s="20" t="s">
        <v>87</v>
      </c>
    </row>
    <row r="113" spans="1:1" ht="57.75">
      <c r="A113" s="20" t="s">
        <v>88</v>
      </c>
    </row>
    <row r="114" spans="1:1">
      <c r="A114" s="20"/>
    </row>
    <row r="115" spans="1:1">
      <c r="A115" s="26" t="s">
        <v>89</v>
      </c>
    </row>
    <row r="116" spans="1:1">
      <c r="A116" s="19"/>
    </row>
    <row r="117" spans="1:1" ht="28.5">
      <c r="A117" s="20" t="s">
        <v>90</v>
      </c>
    </row>
    <row r="118" spans="1:1">
      <c r="A118" s="20" t="s">
        <v>91</v>
      </c>
    </row>
    <row r="119" spans="1:1">
      <c r="A119" s="21" t="s">
        <v>92</v>
      </c>
    </row>
    <row r="120" spans="1:1">
      <c r="A120" s="19"/>
    </row>
    <row r="121" spans="1:1" ht="42.75">
      <c r="A121" s="20" t="s">
        <v>93</v>
      </c>
    </row>
    <row r="122" spans="1:1" ht="28.5">
      <c r="A122" s="20" t="s">
        <v>94</v>
      </c>
    </row>
    <row r="123" spans="1:1" ht="28.5">
      <c r="A123" s="20" t="s">
        <v>95</v>
      </c>
    </row>
    <row r="124" spans="1:1" ht="28.5">
      <c r="A124" s="20" t="s">
        <v>96</v>
      </c>
    </row>
    <row r="125" spans="1:1">
      <c r="A125" s="19"/>
    </row>
    <row r="126" spans="1:1">
      <c r="A126" s="20" t="s">
        <v>97</v>
      </c>
    </row>
    <row r="127" spans="1:1">
      <c r="A127" s="19"/>
    </row>
    <row r="128" spans="1:1">
      <c r="A128" s="21" t="s">
        <v>98</v>
      </c>
    </row>
    <row r="129" spans="1:1">
      <c r="A129" s="24"/>
    </row>
    <row r="130" spans="1:1">
      <c r="A130" s="19"/>
    </row>
    <row r="131" spans="1:1" ht="28.5">
      <c r="A131" s="20" t="s">
        <v>99</v>
      </c>
    </row>
    <row r="132" spans="1:1">
      <c r="A132" s="20"/>
    </row>
    <row r="133" spans="1:1" ht="42.75">
      <c r="A133" s="20" t="s">
        <v>100</v>
      </c>
    </row>
    <row r="134" spans="1:1">
      <c r="A134" s="20"/>
    </row>
    <row r="135" spans="1:1" ht="42.75">
      <c r="A135" s="20" t="s">
        <v>101</v>
      </c>
    </row>
    <row r="136" spans="1:1">
      <c r="A136" s="20"/>
    </row>
    <row r="137" spans="1:1">
      <c r="A137" s="21" t="s">
        <v>102</v>
      </c>
    </row>
    <row r="138" spans="1:1">
      <c r="A138" s="20"/>
    </row>
    <row r="139" spans="1:1" ht="28.5">
      <c r="A139" s="20" t="s">
        <v>103</v>
      </c>
    </row>
    <row r="140" spans="1:1">
      <c r="A140" s="20"/>
    </row>
    <row r="141" spans="1:1">
      <c r="A141" s="21" t="s">
        <v>104</v>
      </c>
    </row>
    <row r="142" spans="1:1">
      <c r="A142" s="19"/>
    </row>
    <row r="143" spans="1:1" ht="28.5">
      <c r="A143" s="20" t="s">
        <v>105</v>
      </c>
    </row>
    <row r="144" spans="1:1">
      <c r="A144" s="20"/>
    </row>
    <row r="145" spans="1:1">
      <c r="A145" s="21" t="s">
        <v>106</v>
      </c>
    </row>
    <row r="146" spans="1:1">
      <c r="A146" s="20"/>
    </row>
    <row r="147" spans="1:1" ht="73.5">
      <c r="A147" s="20" t="s">
        <v>107</v>
      </c>
    </row>
    <row r="148" spans="1:1">
      <c r="A148" s="19"/>
    </row>
    <row r="149" spans="1:1">
      <c r="A149" s="19"/>
    </row>
    <row r="150" spans="1:1">
      <c r="A150" s="20"/>
    </row>
    <row r="151" spans="1:1" ht="28.5">
      <c r="A151" s="20" t="s">
        <v>108</v>
      </c>
    </row>
    <row r="152" spans="1:1" ht="28.5">
      <c r="A152" s="20" t="s">
        <v>109</v>
      </c>
    </row>
    <row r="153" spans="1:1" ht="28.5">
      <c r="A153" s="20" t="s">
        <v>110</v>
      </c>
    </row>
    <row r="154" spans="1:1">
      <c r="A154" s="21" t="s">
        <v>111</v>
      </c>
    </row>
    <row r="155" spans="1:1">
      <c r="A155" s="20"/>
    </row>
    <row r="156" spans="1:1" ht="28.5">
      <c r="A156" s="20" t="s">
        <v>112</v>
      </c>
    </row>
    <row r="157" spans="1:1">
      <c r="A157" s="21"/>
    </row>
    <row r="158" spans="1:1">
      <c r="A158" s="21" t="s">
        <v>113</v>
      </c>
    </row>
    <row r="159" spans="1:1">
      <c r="A159" s="20"/>
    </row>
    <row r="160" spans="1:1" ht="28.5">
      <c r="A160" s="20" t="s">
        <v>114</v>
      </c>
    </row>
    <row r="161" spans="1:1">
      <c r="A161" s="20"/>
    </row>
    <row r="162" spans="1:1">
      <c r="A162" s="21" t="s">
        <v>115</v>
      </c>
    </row>
    <row r="163" spans="1:1">
      <c r="A163" s="19"/>
    </row>
    <row r="164" spans="1:1" ht="50.25" customHeight="1">
      <c r="A164" s="20" t="s">
        <v>116</v>
      </c>
    </row>
    <row r="165" spans="1:1">
      <c r="A165" s="21"/>
    </row>
    <row r="166" spans="1:1" ht="21.75" customHeight="1">
      <c r="A166" s="21" t="s">
        <v>117</v>
      </c>
    </row>
    <row r="167" spans="1:1">
      <c r="A167" s="19"/>
    </row>
    <row r="168" spans="1:1" ht="52.5" customHeight="1">
      <c r="A168" s="20" t="s">
        <v>118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41CF-4B63-4D29-BC9E-CD2BFB7E97F1}">
  <dimension ref="A5:J124"/>
  <sheetViews>
    <sheetView zoomScaleNormal="100" workbookViewId="0">
      <selection activeCell="K16" sqref="K16"/>
    </sheetView>
  </sheetViews>
  <sheetFormatPr baseColWidth="10" defaultRowHeight="12.75"/>
  <cols>
    <col min="1" max="5" width="11.42578125" style="82"/>
    <col min="6" max="6" width="4.85546875" style="82" customWidth="1"/>
    <col min="7" max="7" width="21.5703125" style="82" customWidth="1"/>
    <col min="8" max="8" width="18" style="82" customWidth="1"/>
    <col min="9" max="10" width="14.140625" style="82" bestFit="1" customWidth="1"/>
    <col min="11" max="261" width="11.42578125" style="82"/>
    <col min="262" max="262" width="4.85546875" style="82" customWidth="1"/>
    <col min="263" max="263" width="21.5703125" style="82" customWidth="1"/>
    <col min="264" max="264" width="18" style="82" customWidth="1"/>
    <col min="265" max="266" width="14.140625" style="82" bestFit="1" customWidth="1"/>
    <col min="267" max="517" width="11.42578125" style="82"/>
    <col min="518" max="518" width="4.85546875" style="82" customWidth="1"/>
    <col min="519" max="519" width="21.5703125" style="82" customWidth="1"/>
    <col min="520" max="520" width="18" style="82" customWidth="1"/>
    <col min="521" max="522" width="14.140625" style="82" bestFit="1" customWidth="1"/>
    <col min="523" max="773" width="11.42578125" style="82"/>
    <col min="774" max="774" width="4.85546875" style="82" customWidth="1"/>
    <col min="775" max="775" width="21.5703125" style="82" customWidth="1"/>
    <col min="776" max="776" width="18" style="82" customWidth="1"/>
    <col min="777" max="778" width="14.140625" style="82" bestFit="1" customWidth="1"/>
    <col min="779" max="1029" width="11.42578125" style="82"/>
    <col min="1030" max="1030" width="4.85546875" style="82" customWidth="1"/>
    <col min="1031" max="1031" width="21.5703125" style="82" customWidth="1"/>
    <col min="1032" max="1032" width="18" style="82" customWidth="1"/>
    <col min="1033" max="1034" width="14.140625" style="82" bestFit="1" customWidth="1"/>
    <col min="1035" max="1285" width="11.42578125" style="82"/>
    <col min="1286" max="1286" width="4.85546875" style="82" customWidth="1"/>
    <col min="1287" max="1287" width="21.5703125" style="82" customWidth="1"/>
    <col min="1288" max="1288" width="18" style="82" customWidth="1"/>
    <col min="1289" max="1290" width="14.140625" style="82" bestFit="1" customWidth="1"/>
    <col min="1291" max="1541" width="11.42578125" style="82"/>
    <col min="1542" max="1542" width="4.85546875" style="82" customWidth="1"/>
    <col min="1543" max="1543" width="21.5703125" style="82" customWidth="1"/>
    <col min="1544" max="1544" width="18" style="82" customWidth="1"/>
    <col min="1545" max="1546" width="14.140625" style="82" bestFit="1" customWidth="1"/>
    <col min="1547" max="1797" width="11.42578125" style="82"/>
    <col min="1798" max="1798" width="4.85546875" style="82" customWidth="1"/>
    <col min="1799" max="1799" width="21.5703125" style="82" customWidth="1"/>
    <col min="1800" max="1800" width="18" style="82" customWidth="1"/>
    <col min="1801" max="1802" width="14.140625" style="82" bestFit="1" customWidth="1"/>
    <col min="1803" max="2053" width="11.42578125" style="82"/>
    <col min="2054" max="2054" width="4.85546875" style="82" customWidth="1"/>
    <col min="2055" max="2055" width="21.5703125" style="82" customWidth="1"/>
    <col min="2056" max="2056" width="18" style="82" customWidth="1"/>
    <col min="2057" max="2058" width="14.140625" style="82" bestFit="1" customWidth="1"/>
    <col min="2059" max="2309" width="11.42578125" style="82"/>
    <col min="2310" max="2310" width="4.85546875" style="82" customWidth="1"/>
    <col min="2311" max="2311" width="21.5703125" style="82" customWidth="1"/>
    <col min="2312" max="2312" width="18" style="82" customWidth="1"/>
    <col min="2313" max="2314" width="14.140625" style="82" bestFit="1" customWidth="1"/>
    <col min="2315" max="2565" width="11.42578125" style="82"/>
    <col min="2566" max="2566" width="4.85546875" style="82" customWidth="1"/>
    <col min="2567" max="2567" width="21.5703125" style="82" customWidth="1"/>
    <col min="2568" max="2568" width="18" style="82" customWidth="1"/>
    <col min="2569" max="2570" width="14.140625" style="82" bestFit="1" customWidth="1"/>
    <col min="2571" max="2821" width="11.42578125" style="82"/>
    <col min="2822" max="2822" width="4.85546875" style="82" customWidth="1"/>
    <col min="2823" max="2823" width="21.5703125" style="82" customWidth="1"/>
    <col min="2824" max="2824" width="18" style="82" customWidth="1"/>
    <col min="2825" max="2826" width="14.140625" style="82" bestFit="1" customWidth="1"/>
    <col min="2827" max="3077" width="11.42578125" style="82"/>
    <col min="3078" max="3078" width="4.85546875" style="82" customWidth="1"/>
    <col min="3079" max="3079" width="21.5703125" style="82" customWidth="1"/>
    <col min="3080" max="3080" width="18" style="82" customWidth="1"/>
    <col min="3081" max="3082" width="14.140625" style="82" bestFit="1" customWidth="1"/>
    <col min="3083" max="3333" width="11.42578125" style="82"/>
    <col min="3334" max="3334" width="4.85546875" style="82" customWidth="1"/>
    <col min="3335" max="3335" width="21.5703125" style="82" customWidth="1"/>
    <col min="3336" max="3336" width="18" style="82" customWidth="1"/>
    <col min="3337" max="3338" width="14.140625" style="82" bestFit="1" customWidth="1"/>
    <col min="3339" max="3589" width="11.42578125" style="82"/>
    <col min="3590" max="3590" width="4.85546875" style="82" customWidth="1"/>
    <col min="3591" max="3591" width="21.5703125" style="82" customWidth="1"/>
    <col min="3592" max="3592" width="18" style="82" customWidth="1"/>
    <col min="3593" max="3594" width="14.140625" style="82" bestFit="1" customWidth="1"/>
    <col min="3595" max="3845" width="11.42578125" style="82"/>
    <col min="3846" max="3846" width="4.85546875" style="82" customWidth="1"/>
    <col min="3847" max="3847" width="21.5703125" style="82" customWidth="1"/>
    <col min="3848" max="3848" width="18" style="82" customWidth="1"/>
    <col min="3849" max="3850" width="14.140625" style="82" bestFit="1" customWidth="1"/>
    <col min="3851" max="4101" width="11.42578125" style="82"/>
    <col min="4102" max="4102" width="4.85546875" style="82" customWidth="1"/>
    <col min="4103" max="4103" width="21.5703125" style="82" customWidth="1"/>
    <col min="4104" max="4104" width="18" style="82" customWidth="1"/>
    <col min="4105" max="4106" width="14.140625" style="82" bestFit="1" customWidth="1"/>
    <col min="4107" max="4357" width="11.42578125" style="82"/>
    <col min="4358" max="4358" width="4.85546875" style="82" customWidth="1"/>
    <col min="4359" max="4359" width="21.5703125" style="82" customWidth="1"/>
    <col min="4360" max="4360" width="18" style="82" customWidth="1"/>
    <col min="4361" max="4362" width="14.140625" style="82" bestFit="1" customWidth="1"/>
    <col min="4363" max="4613" width="11.42578125" style="82"/>
    <col min="4614" max="4614" width="4.85546875" style="82" customWidth="1"/>
    <col min="4615" max="4615" width="21.5703125" style="82" customWidth="1"/>
    <col min="4616" max="4616" width="18" style="82" customWidth="1"/>
    <col min="4617" max="4618" width="14.140625" style="82" bestFit="1" customWidth="1"/>
    <col min="4619" max="4869" width="11.42578125" style="82"/>
    <col min="4870" max="4870" width="4.85546875" style="82" customWidth="1"/>
    <col min="4871" max="4871" width="21.5703125" style="82" customWidth="1"/>
    <col min="4872" max="4872" width="18" style="82" customWidth="1"/>
    <col min="4873" max="4874" width="14.140625" style="82" bestFit="1" customWidth="1"/>
    <col min="4875" max="5125" width="11.42578125" style="82"/>
    <col min="5126" max="5126" width="4.85546875" style="82" customWidth="1"/>
    <col min="5127" max="5127" width="21.5703125" style="82" customWidth="1"/>
    <col min="5128" max="5128" width="18" style="82" customWidth="1"/>
    <col min="5129" max="5130" width="14.140625" style="82" bestFit="1" customWidth="1"/>
    <col min="5131" max="5381" width="11.42578125" style="82"/>
    <col min="5382" max="5382" width="4.85546875" style="82" customWidth="1"/>
    <col min="5383" max="5383" width="21.5703125" style="82" customWidth="1"/>
    <col min="5384" max="5384" width="18" style="82" customWidth="1"/>
    <col min="5385" max="5386" width="14.140625" style="82" bestFit="1" customWidth="1"/>
    <col min="5387" max="5637" width="11.42578125" style="82"/>
    <col min="5638" max="5638" width="4.85546875" style="82" customWidth="1"/>
    <col min="5639" max="5639" width="21.5703125" style="82" customWidth="1"/>
    <col min="5640" max="5640" width="18" style="82" customWidth="1"/>
    <col min="5641" max="5642" width="14.140625" style="82" bestFit="1" customWidth="1"/>
    <col min="5643" max="5893" width="11.42578125" style="82"/>
    <col min="5894" max="5894" width="4.85546875" style="82" customWidth="1"/>
    <col min="5895" max="5895" width="21.5703125" style="82" customWidth="1"/>
    <col min="5896" max="5896" width="18" style="82" customWidth="1"/>
    <col min="5897" max="5898" width="14.140625" style="82" bestFit="1" customWidth="1"/>
    <col min="5899" max="6149" width="11.42578125" style="82"/>
    <col min="6150" max="6150" width="4.85546875" style="82" customWidth="1"/>
    <col min="6151" max="6151" width="21.5703125" style="82" customWidth="1"/>
    <col min="6152" max="6152" width="18" style="82" customWidth="1"/>
    <col min="6153" max="6154" width="14.140625" style="82" bestFit="1" customWidth="1"/>
    <col min="6155" max="6405" width="11.42578125" style="82"/>
    <col min="6406" max="6406" width="4.85546875" style="82" customWidth="1"/>
    <col min="6407" max="6407" width="21.5703125" style="82" customWidth="1"/>
    <col min="6408" max="6408" width="18" style="82" customWidth="1"/>
    <col min="6409" max="6410" width="14.140625" style="82" bestFit="1" customWidth="1"/>
    <col min="6411" max="6661" width="11.42578125" style="82"/>
    <col min="6662" max="6662" width="4.85546875" style="82" customWidth="1"/>
    <col min="6663" max="6663" width="21.5703125" style="82" customWidth="1"/>
    <col min="6664" max="6664" width="18" style="82" customWidth="1"/>
    <col min="6665" max="6666" width="14.140625" style="82" bestFit="1" customWidth="1"/>
    <col min="6667" max="6917" width="11.42578125" style="82"/>
    <col min="6918" max="6918" width="4.85546875" style="82" customWidth="1"/>
    <col min="6919" max="6919" width="21.5703125" style="82" customWidth="1"/>
    <col min="6920" max="6920" width="18" style="82" customWidth="1"/>
    <col min="6921" max="6922" width="14.140625" style="82" bestFit="1" customWidth="1"/>
    <col min="6923" max="7173" width="11.42578125" style="82"/>
    <col min="7174" max="7174" width="4.85546875" style="82" customWidth="1"/>
    <col min="7175" max="7175" width="21.5703125" style="82" customWidth="1"/>
    <col min="7176" max="7176" width="18" style="82" customWidth="1"/>
    <col min="7177" max="7178" width="14.140625" style="82" bestFit="1" customWidth="1"/>
    <col min="7179" max="7429" width="11.42578125" style="82"/>
    <col min="7430" max="7430" width="4.85546875" style="82" customWidth="1"/>
    <col min="7431" max="7431" width="21.5703125" style="82" customWidth="1"/>
    <col min="7432" max="7432" width="18" style="82" customWidth="1"/>
    <col min="7433" max="7434" width="14.140625" style="82" bestFit="1" customWidth="1"/>
    <col min="7435" max="7685" width="11.42578125" style="82"/>
    <col min="7686" max="7686" width="4.85546875" style="82" customWidth="1"/>
    <col min="7687" max="7687" width="21.5703125" style="82" customWidth="1"/>
    <col min="7688" max="7688" width="18" style="82" customWidth="1"/>
    <col min="7689" max="7690" width="14.140625" style="82" bestFit="1" customWidth="1"/>
    <col min="7691" max="7941" width="11.42578125" style="82"/>
    <col min="7942" max="7942" width="4.85546875" style="82" customWidth="1"/>
    <col min="7943" max="7943" width="21.5703125" style="82" customWidth="1"/>
    <col min="7944" max="7944" width="18" style="82" customWidth="1"/>
    <col min="7945" max="7946" width="14.140625" style="82" bestFit="1" customWidth="1"/>
    <col min="7947" max="8197" width="11.42578125" style="82"/>
    <col min="8198" max="8198" width="4.85546875" style="82" customWidth="1"/>
    <col min="8199" max="8199" width="21.5703125" style="82" customWidth="1"/>
    <col min="8200" max="8200" width="18" style="82" customWidth="1"/>
    <col min="8201" max="8202" width="14.140625" style="82" bestFit="1" customWidth="1"/>
    <col min="8203" max="8453" width="11.42578125" style="82"/>
    <col min="8454" max="8454" width="4.85546875" style="82" customWidth="1"/>
    <col min="8455" max="8455" width="21.5703125" style="82" customWidth="1"/>
    <col min="8456" max="8456" width="18" style="82" customWidth="1"/>
    <col min="8457" max="8458" width="14.140625" style="82" bestFit="1" customWidth="1"/>
    <col min="8459" max="8709" width="11.42578125" style="82"/>
    <col min="8710" max="8710" width="4.85546875" style="82" customWidth="1"/>
    <col min="8711" max="8711" width="21.5703125" style="82" customWidth="1"/>
    <col min="8712" max="8712" width="18" style="82" customWidth="1"/>
    <col min="8713" max="8714" width="14.140625" style="82" bestFit="1" customWidth="1"/>
    <col min="8715" max="8965" width="11.42578125" style="82"/>
    <col min="8966" max="8966" width="4.85546875" style="82" customWidth="1"/>
    <col min="8967" max="8967" width="21.5703125" style="82" customWidth="1"/>
    <col min="8968" max="8968" width="18" style="82" customWidth="1"/>
    <col min="8969" max="8970" width="14.140625" style="82" bestFit="1" customWidth="1"/>
    <col min="8971" max="9221" width="11.42578125" style="82"/>
    <col min="9222" max="9222" width="4.85546875" style="82" customWidth="1"/>
    <col min="9223" max="9223" width="21.5703125" style="82" customWidth="1"/>
    <col min="9224" max="9224" width="18" style="82" customWidth="1"/>
    <col min="9225" max="9226" width="14.140625" style="82" bestFit="1" customWidth="1"/>
    <col min="9227" max="9477" width="11.42578125" style="82"/>
    <col min="9478" max="9478" width="4.85546875" style="82" customWidth="1"/>
    <col min="9479" max="9479" width="21.5703125" style="82" customWidth="1"/>
    <col min="9480" max="9480" width="18" style="82" customWidth="1"/>
    <col min="9481" max="9482" width="14.140625" style="82" bestFit="1" customWidth="1"/>
    <col min="9483" max="9733" width="11.42578125" style="82"/>
    <col min="9734" max="9734" width="4.85546875" style="82" customWidth="1"/>
    <col min="9735" max="9735" width="21.5703125" style="82" customWidth="1"/>
    <col min="9736" max="9736" width="18" style="82" customWidth="1"/>
    <col min="9737" max="9738" width="14.140625" style="82" bestFit="1" customWidth="1"/>
    <col min="9739" max="9989" width="11.42578125" style="82"/>
    <col min="9990" max="9990" width="4.85546875" style="82" customWidth="1"/>
    <col min="9991" max="9991" width="21.5703125" style="82" customWidth="1"/>
    <col min="9992" max="9992" width="18" style="82" customWidth="1"/>
    <col min="9993" max="9994" width="14.140625" style="82" bestFit="1" customWidth="1"/>
    <col min="9995" max="10245" width="11.42578125" style="82"/>
    <col min="10246" max="10246" width="4.85546875" style="82" customWidth="1"/>
    <col min="10247" max="10247" width="21.5703125" style="82" customWidth="1"/>
    <col min="10248" max="10248" width="18" style="82" customWidth="1"/>
    <col min="10249" max="10250" width="14.140625" style="82" bestFit="1" customWidth="1"/>
    <col min="10251" max="10501" width="11.42578125" style="82"/>
    <col min="10502" max="10502" width="4.85546875" style="82" customWidth="1"/>
    <col min="10503" max="10503" width="21.5703125" style="82" customWidth="1"/>
    <col min="10504" max="10504" width="18" style="82" customWidth="1"/>
    <col min="10505" max="10506" width="14.140625" style="82" bestFit="1" customWidth="1"/>
    <col min="10507" max="10757" width="11.42578125" style="82"/>
    <col min="10758" max="10758" width="4.85546875" style="82" customWidth="1"/>
    <col min="10759" max="10759" width="21.5703125" style="82" customWidth="1"/>
    <col min="10760" max="10760" width="18" style="82" customWidth="1"/>
    <col min="10761" max="10762" width="14.140625" style="82" bestFit="1" customWidth="1"/>
    <col min="10763" max="11013" width="11.42578125" style="82"/>
    <col min="11014" max="11014" width="4.85546875" style="82" customWidth="1"/>
    <col min="11015" max="11015" width="21.5703125" style="82" customWidth="1"/>
    <col min="11016" max="11016" width="18" style="82" customWidth="1"/>
    <col min="11017" max="11018" width="14.140625" style="82" bestFit="1" customWidth="1"/>
    <col min="11019" max="11269" width="11.42578125" style="82"/>
    <col min="11270" max="11270" width="4.85546875" style="82" customWidth="1"/>
    <col min="11271" max="11271" width="21.5703125" style="82" customWidth="1"/>
    <col min="11272" max="11272" width="18" style="82" customWidth="1"/>
    <col min="11273" max="11274" width="14.140625" style="82" bestFit="1" customWidth="1"/>
    <col min="11275" max="11525" width="11.42578125" style="82"/>
    <col min="11526" max="11526" width="4.85546875" style="82" customWidth="1"/>
    <col min="11527" max="11527" width="21.5703125" style="82" customWidth="1"/>
    <col min="11528" max="11528" width="18" style="82" customWidth="1"/>
    <col min="11529" max="11530" width="14.140625" style="82" bestFit="1" customWidth="1"/>
    <col min="11531" max="11781" width="11.42578125" style="82"/>
    <col min="11782" max="11782" width="4.85546875" style="82" customWidth="1"/>
    <col min="11783" max="11783" width="21.5703125" style="82" customWidth="1"/>
    <col min="11784" max="11784" width="18" style="82" customWidth="1"/>
    <col min="11785" max="11786" width="14.140625" style="82" bestFit="1" customWidth="1"/>
    <col min="11787" max="12037" width="11.42578125" style="82"/>
    <col min="12038" max="12038" width="4.85546875" style="82" customWidth="1"/>
    <col min="12039" max="12039" width="21.5703125" style="82" customWidth="1"/>
    <col min="12040" max="12040" width="18" style="82" customWidth="1"/>
    <col min="12041" max="12042" width="14.140625" style="82" bestFit="1" customWidth="1"/>
    <col min="12043" max="12293" width="11.42578125" style="82"/>
    <col min="12294" max="12294" width="4.85546875" style="82" customWidth="1"/>
    <col min="12295" max="12295" width="21.5703125" style="82" customWidth="1"/>
    <col min="12296" max="12296" width="18" style="82" customWidth="1"/>
    <col min="12297" max="12298" width="14.140625" style="82" bestFit="1" customWidth="1"/>
    <col min="12299" max="12549" width="11.42578125" style="82"/>
    <col min="12550" max="12550" width="4.85546875" style="82" customWidth="1"/>
    <col min="12551" max="12551" width="21.5703125" style="82" customWidth="1"/>
    <col min="12552" max="12552" width="18" style="82" customWidth="1"/>
    <col min="12553" max="12554" width="14.140625" style="82" bestFit="1" customWidth="1"/>
    <col min="12555" max="12805" width="11.42578125" style="82"/>
    <col min="12806" max="12806" width="4.85546875" style="82" customWidth="1"/>
    <col min="12807" max="12807" width="21.5703125" style="82" customWidth="1"/>
    <col min="12808" max="12808" width="18" style="82" customWidth="1"/>
    <col min="12809" max="12810" width="14.140625" style="82" bestFit="1" customWidth="1"/>
    <col min="12811" max="13061" width="11.42578125" style="82"/>
    <col min="13062" max="13062" width="4.85546875" style="82" customWidth="1"/>
    <col min="13063" max="13063" width="21.5703125" style="82" customWidth="1"/>
    <col min="13064" max="13064" width="18" style="82" customWidth="1"/>
    <col min="13065" max="13066" width="14.140625" style="82" bestFit="1" customWidth="1"/>
    <col min="13067" max="13317" width="11.42578125" style="82"/>
    <col min="13318" max="13318" width="4.85546875" style="82" customWidth="1"/>
    <col min="13319" max="13319" width="21.5703125" style="82" customWidth="1"/>
    <col min="13320" max="13320" width="18" style="82" customWidth="1"/>
    <col min="13321" max="13322" width="14.140625" style="82" bestFit="1" customWidth="1"/>
    <col min="13323" max="13573" width="11.42578125" style="82"/>
    <col min="13574" max="13574" width="4.85546875" style="82" customWidth="1"/>
    <col min="13575" max="13575" width="21.5703125" style="82" customWidth="1"/>
    <col min="13576" max="13576" width="18" style="82" customWidth="1"/>
    <col min="13577" max="13578" width="14.140625" style="82" bestFit="1" customWidth="1"/>
    <col min="13579" max="13829" width="11.42578125" style="82"/>
    <col min="13830" max="13830" width="4.85546875" style="82" customWidth="1"/>
    <col min="13831" max="13831" width="21.5703125" style="82" customWidth="1"/>
    <col min="13832" max="13832" width="18" style="82" customWidth="1"/>
    <col min="13833" max="13834" width="14.140625" style="82" bestFit="1" customWidth="1"/>
    <col min="13835" max="14085" width="11.42578125" style="82"/>
    <col min="14086" max="14086" width="4.85546875" style="82" customWidth="1"/>
    <col min="14087" max="14087" width="21.5703125" style="82" customWidth="1"/>
    <col min="14088" max="14088" width="18" style="82" customWidth="1"/>
    <col min="14089" max="14090" width="14.140625" style="82" bestFit="1" customWidth="1"/>
    <col min="14091" max="14341" width="11.42578125" style="82"/>
    <col min="14342" max="14342" width="4.85546875" style="82" customWidth="1"/>
    <col min="14343" max="14343" width="21.5703125" style="82" customWidth="1"/>
    <col min="14344" max="14344" width="18" style="82" customWidth="1"/>
    <col min="14345" max="14346" width="14.140625" style="82" bestFit="1" customWidth="1"/>
    <col min="14347" max="14597" width="11.42578125" style="82"/>
    <col min="14598" max="14598" width="4.85546875" style="82" customWidth="1"/>
    <col min="14599" max="14599" width="21.5703125" style="82" customWidth="1"/>
    <col min="14600" max="14600" width="18" style="82" customWidth="1"/>
    <col min="14601" max="14602" width="14.140625" style="82" bestFit="1" customWidth="1"/>
    <col min="14603" max="14853" width="11.42578125" style="82"/>
    <col min="14854" max="14854" width="4.85546875" style="82" customWidth="1"/>
    <col min="14855" max="14855" width="21.5703125" style="82" customWidth="1"/>
    <col min="14856" max="14856" width="18" style="82" customWidth="1"/>
    <col min="14857" max="14858" width="14.140625" style="82" bestFit="1" customWidth="1"/>
    <col min="14859" max="15109" width="11.42578125" style="82"/>
    <col min="15110" max="15110" width="4.85546875" style="82" customWidth="1"/>
    <col min="15111" max="15111" width="21.5703125" style="82" customWidth="1"/>
    <col min="15112" max="15112" width="18" style="82" customWidth="1"/>
    <col min="15113" max="15114" width="14.140625" style="82" bestFit="1" customWidth="1"/>
    <col min="15115" max="15365" width="11.42578125" style="82"/>
    <col min="15366" max="15366" width="4.85546875" style="82" customWidth="1"/>
    <col min="15367" max="15367" width="21.5703125" style="82" customWidth="1"/>
    <col min="15368" max="15368" width="18" style="82" customWidth="1"/>
    <col min="15369" max="15370" width="14.140625" style="82" bestFit="1" customWidth="1"/>
    <col min="15371" max="15621" width="11.42578125" style="82"/>
    <col min="15622" max="15622" width="4.85546875" style="82" customWidth="1"/>
    <col min="15623" max="15623" width="21.5703125" style="82" customWidth="1"/>
    <col min="15624" max="15624" width="18" style="82" customWidth="1"/>
    <col min="15625" max="15626" width="14.140625" style="82" bestFit="1" customWidth="1"/>
    <col min="15627" max="15877" width="11.42578125" style="82"/>
    <col min="15878" max="15878" width="4.85546875" style="82" customWidth="1"/>
    <col min="15879" max="15879" width="21.5703125" style="82" customWidth="1"/>
    <col min="15880" max="15880" width="18" style="82" customWidth="1"/>
    <col min="15881" max="15882" width="14.140625" style="82" bestFit="1" customWidth="1"/>
    <col min="15883" max="16133" width="11.42578125" style="82"/>
    <col min="16134" max="16134" width="4.85546875" style="82" customWidth="1"/>
    <col min="16135" max="16135" width="21.5703125" style="82" customWidth="1"/>
    <col min="16136" max="16136" width="18" style="82" customWidth="1"/>
    <col min="16137" max="16138" width="14.140625" style="82" bestFit="1" customWidth="1"/>
    <col min="16139" max="16384" width="11.42578125" style="82"/>
  </cols>
  <sheetData>
    <row r="5" spans="1:8">
      <c r="A5" s="93" t="s">
        <v>0</v>
      </c>
      <c r="B5" s="93"/>
      <c r="C5" s="93"/>
      <c r="D5" s="93"/>
      <c r="E5" s="93"/>
      <c r="F5" s="93"/>
      <c r="G5" s="93"/>
      <c r="H5" s="93"/>
    </row>
    <row r="6" spans="1:8">
      <c r="A6" s="93" t="s">
        <v>1</v>
      </c>
      <c r="B6" s="93"/>
      <c r="C6" s="93"/>
      <c r="D6" s="93"/>
      <c r="E6" s="93"/>
      <c r="F6" s="93"/>
      <c r="G6" s="93"/>
      <c r="H6" s="93"/>
    </row>
    <row r="7" spans="1:8">
      <c r="A7" s="96" t="s">
        <v>2</v>
      </c>
      <c r="B7" s="96"/>
      <c r="C7" s="96"/>
      <c r="D7" s="96"/>
      <c r="E7" s="96"/>
      <c r="F7" s="96"/>
      <c r="G7" s="96"/>
      <c r="H7" s="96"/>
    </row>
    <row r="8" spans="1:8">
      <c r="A8" s="93" t="s">
        <v>597</v>
      </c>
      <c r="B8" s="93"/>
      <c r="C8" s="93"/>
      <c r="D8" s="93"/>
      <c r="E8" s="93"/>
      <c r="F8" s="93"/>
      <c r="G8" s="93"/>
      <c r="H8" s="93"/>
    </row>
    <row r="9" spans="1:8">
      <c r="A9" s="96" t="s">
        <v>426</v>
      </c>
      <c r="B9" s="96"/>
      <c r="C9" s="96"/>
      <c r="D9" s="96"/>
      <c r="E9" s="96"/>
      <c r="F9" s="96"/>
      <c r="G9" s="96"/>
      <c r="H9" s="96"/>
    </row>
    <row r="10" spans="1:8">
      <c r="A10" s="93" t="s">
        <v>4</v>
      </c>
      <c r="B10" s="93"/>
      <c r="C10" s="93"/>
      <c r="D10" s="93"/>
      <c r="E10" s="93"/>
      <c r="F10" s="93"/>
      <c r="G10" s="93"/>
      <c r="H10" s="93"/>
    </row>
    <row r="12" spans="1:8">
      <c r="B12" s="83" t="s">
        <v>427</v>
      </c>
      <c r="G12" s="84">
        <f>+[1]MAYO!H113</f>
        <v>61525534.159999996</v>
      </c>
    </row>
    <row r="13" spans="1:8">
      <c r="B13" s="82" t="s">
        <v>428</v>
      </c>
      <c r="G13" s="85">
        <v>0</v>
      </c>
    </row>
    <row r="14" spans="1:8">
      <c r="B14" s="83" t="s">
        <v>429</v>
      </c>
      <c r="G14" s="84">
        <f>+G12+G13</f>
        <v>61525534.159999996</v>
      </c>
    </row>
    <row r="15" spans="1:8">
      <c r="B15" s="82" t="s">
        <v>430</v>
      </c>
      <c r="G15" s="85" t="s">
        <v>431</v>
      </c>
    </row>
    <row r="16" spans="1:8">
      <c r="B16" s="82" t="s">
        <v>432</v>
      </c>
      <c r="G16" s="85" t="s">
        <v>431</v>
      </c>
    </row>
    <row r="17" spans="1:8">
      <c r="B17" s="83" t="s">
        <v>433</v>
      </c>
      <c r="H17" s="84">
        <f>+G14</f>
        <v>61525534.159999996</v>
      </c>
    </row>
    <row r="19" spans="1:8">
      <c r="A19" s="97" t="s">
        <v>434</v>
      </c>
      <c r="B19" s="97"/>
      <c r="C19" s="97"/>
      <c r="D19" s="97"/>
      <c r="E19" s="97"/>
      <c r="F19" s="97"/>
      <c r="G19" s="97"/>
      <c r="H19" s="97"/>
    </row>
    <row r="20" spans="1:8">
      <c r="A20" s="98" t="s">
        <v>435</v>
      </c>
      <c r="B20" s="98"/>
      <c r="C20" s="98"/>
      <c r="D20" s="98"/>
      <c r="E20" s="98"/>
      <c r="F20" s="98"/>
      <c r="G20" s="98"/>
      <c r="H20" s="98"/>
    </row>
    <row r="21" spans="1:8">
      <c r="G21" s="85"/>
      <c r="H21" s="84"/>
    </row>
    <row r="22" spans="1:8">
      <c r="A22" s="83" t="s">
        <v>436</v>
      </c>
      <c r="B22" s="83" t="s">
        <v>437</v>
      </c>
      <c r="C22" s="83"/>
      <c r="D22" s="83"/>
      <c r="G22" s="85"/>
      <c r="H22" s="84">
        <f>+SUM(G23:G34)</f>
        <v>3378694.8299999996</v>
      </c>
    </row>
    <row r="23" spans="1:8">
      <c r="A23" s="82" t="s">
        <v>438</v>
      </c>
      <c r="B23" s="82" t="s">
        <v>439</v>
      </c>
      <c r="G23" s="85">
        <v>2647333.34</v>
      </c>
    </row>
    <row r="24" spans="1:8" hidden="1">
      <c r="A24" s="82" t="s">
        <v>440</v>
      </c>
      <c r="B24" s="82" t="s">
        <v>441</v>
      </c>
      <c r="G24" s="85">
        <f>+'[1]CONSOLIDADO 2'!P13</f>
        <v>0</v>
      </c>
    </row>
    <row r="25" spans="1:8">
      <c r="A25" s="82" t="s">
        <v>442</v>
      </c>
      <c r="B25" s="82" t="s">
        <v>443</v>
      </c>
      <c r="G25" s="85">
        <v>110000</v>
      </c>
    </row>
    <row r="26" spans="1:8" hidden="1">
      <c r="A26" s="82" t="s">
        <v>444</v>
      </c>
      <c r="B26" s="82" t="s">
        <v>445</v>
      </c>
      <c r="G26" s="85">
        <f>+'[1]CONSOLIDADO 2'!P15</f>
        <v>0</v>
      </c>
    </row>
    <row r="27" spans="1:8" hidden="1">
      <c r="A27" s="82" t="s">
        <v>446</v>
      </c>
      <c r="B27" s="82" t="s">
        <v>447</v>
      </c>
      <c r="G27" s="85">
        <f>+'[1]CONSOLIDADO 2'!P16</f>
        <v>0</v>
      </c>
    </row>
    <row r="28" spans="1:8" hidden="1">
      <c r="A28" s="82" t="s">
        <v>448</v>
      </c>
      <c r="B28" s="82" t="s">
        <v>449</v>
      </c>
      <c r="G28" s="85">
        <v>0</v>
      </c>
    </row>
    <row r="29" spans="1:8" hidden="1">
      <c r="A29" s="82" t="s">
        <v>450</v>
      </c>
      <c r="B29" s="82" t="s">
        <v>451</v>
      </c>
      <c r="G29" s="85">
        <f>+'[1]CONSOLIDADO 2'!P18</f>
        <v>0</v>
      </c>
    </row>
    <row r="30" spans="1:8">
      <c r="A30" s="82" t="s">
        <v>452</v>
      </c>
      <c r="B30" s="82" t="s">
        <v>453</v>
      </c>
      <c r="G30" s="85">
        <v>227000</v>
      </c>
    </row>
    <row r="31" spans="1:8" hidden="1">
      <c r="A31" s="82" t="s">
        <v>454</v>
      </c>
      <c r="B31" s="82" t="s">
        <v>455</v>
      </c>
      <c r="G31" s="85">
        <v>0</v>
      </c>
    </row>
    <row r="32" spans="1:8">
      <c r="A32" s="82" t="s">
        <v>456</v>
      </c>
      <c r="B32" s="82" t="s">
        <v>457</v>
      </c>
      <c r="G32" s="85">
        <v>180698.09</v>
      </c>
    </row>
    <row r="33" spans="1:8">
      <c r="A33" s="82" t="s">
        <v>458</v>
      </c>
      <c r="B33" s="82" t="s">
        <v>459</v>
      </c>
      <c r="G33" s="85">
        <v>194813.58</v>
      </c>
    </row>
    <row r="34" spans="1:8">
      <c r="A34" s="82" t="s">
        <v>460</v>
      </c>
      <c r="B34" s="82" t="s">
        <v>461</v>
      </c>
      <c r="G34" s="85">
        <v>18849.82</v>
      </c>
    </row>
    <row r="35" spans="1:8">
      <c r="G35" s="86"/>
      <c r="H35" s="85"/>
    </row>
    <row r="36" spans="1:8">
      <c r="A36" s="83" t="s">
        <v>462</v>
      </c>
      <c r="B36" s="83" t="s">
        <v>463</v>
      </c>
      <c r="C36" s="83"/>
      <c r="D36" s="83"/>
      <c r="G36" s="86"/>
      <c r="H36" s="84">
        <f>SUM(G37:G66)</f>
        <v>1408408.79</v>
      </c>
    </row>
    <row r="37" spans="1:8">
      <c r="A37" s="82" t="s">
        <v>464</v>
      </c>
      <c r="B37" s="82" t="s">
        <v>465</v>
      </c>
      <c r="G37" s="86">
        <v>179355.86</v>
      </c>
      <c r="H37" s="85"/>
    </row>
    <row r="38" spans="1:8" hidden="1">
      <c r="A38" s="82" t="s">
        <v>466</v>
      </c>
      <c r="B38" s="82" t="s">
        <v>467</v>
      </c>
      <c r="G38" s="86">
        <v>0</v>
      </c>
      <c r="H38" s="85"/>
    </row>
    <row r="39" spans="1:8">
      <c r="A39" s="82" t="s">
        <v>468</v>
      </c>
      <c r="B39" s="82" t="s">
        <v>469</v>
      </c>
      <c r="G39" s="86">
        <v>628</v>
      </c>
      <c r="H39" s="85"/>
    </row>
    <row r="40" spans="1:8">
      <c r="A40" s="82" t="s">
        <v>470</v>
      </c>
      <c r="B40" s="82" t="s">
        <v>471</v>
      </c>
      <c r="G40" s="86">
        <v>1564</v>
      </c>
      <c r="H40" s="85"/>
    </row>
    <row r="41" spans="1:8">
      <c r="A41" s="82" t="s">
        <v>187</v>
      </c>
      <c r="B41" s="82" t="s">
        <v>472</v>
      </c>
      <c r="G41" s="86">
        <v>10582</v>
      </c>
      <c r="H41" s="85"/>
    </row>
    <row r="42" spans="1:8">
      <c r="A42" s="82" t="s">
        <v>179</v>
      </c>
      <c r="B42" s="82" t="s">
        <v>473</v>
      </c>
      <c r="G42" s="86">
        <v>144262.17000000001</v>
      </c>
      <c r="H42" s="85"/>
    </row>
    <row r="43" spans="1:8">
      <c r="A43" s="82" t="s">
        <v>474</v>
      </c>
      <c r="B43" s="82" t="s">
        <v>475</v>
      </c>
      <c r="G43" s="86">
        <v>8400</v>
      </c>
      <c r="H43" s="85"/>
    </row>
    <row r="44" spans="1:8" hidden="1">
      <c r="A44" s="82" t="s">
        <v>476</v>
      </c>
      <c r="B44" s="82" t="s">
        <v>477</v>
      </c>
      <c r="G44" s="86">
        <v>0</v>
      </c>
      <c r="H44" s="85"/>
    </row>
    <row r="45" spans="1:8">
      <c r="A45" s="82" t="s">
        <v>202</v>
      </c>
      <c r="B45" s="82" t="s">
        <v>478</v>
      </c>
      <c r="G45" s="86">
        <v>397480</v>
      </c>
      <c r="H45" s="85"/>
    </row>
    <row r="46" spans="1:8">
      <c r="A46" s="82" t="s">
        <v>479</v>
      </c>
      <c r="B46" s="82" t="s">
        <v>480</v>
      </c>
      <c r="G46" s="86">
        <v>1770</v>
      </c>
      <c r="H46" s="85"/>
    </row>
    <row r="47" spans="1:8">
      <c r="A47" s="82" t="s">
        <v>481</v>
      </c>
      <c r="B47" s="82" t="s">
        <v>482</v>
      </c>
      <c r="G47" s="86">
        <v>467189.94</v>
      </c>
      <c r="H47" s="85"/>
    </row>
    <row r="48" spans="1:8" hidden="1">
      <c r="A48" s="82" t="s">
        <v>483</v>
      </c>
      <c r="B48" s="82" t="s">
        <v>484</v>
      </c>
      <c r="G48" s="86">
        <f>+'[1]CONSOLIDADO 2'!P37</f>
        <v>0</v>
      </c>
      <c r="H48" s="85"/>
    </row>
    <row r="49" spans="1:10">
      <c r="A49" s="82" t="s">
        <v>206</v>
      </c>
      <c r="B49" s="82" t="s">
        <v>485</v>
      </c>
      <c r="G49" s="86">
        <v>2360</v>
      </c>
      <c r="H49" s="85"/>
    </row>
    <row r="50" spans="1:10" hidden="1">
      <c r="A50" s="82" t="s">
        <v>486</v>
      </c>
      <c r="B50" s="82" t="s">
        <v>487</v>
      </c>
      <c r="G50" s="86">
        <v>0</v>
      </c>
      <c r="H50" s="85"/>
    </row>
    <row r="51" spans="1:10" hidden="1">
      <c r="A51" s="82" t="s">
        <v>214</v>
      </c>
      <c r="B51" s="82" t="s">
        <v>488</v>
      </c>
      <c r="G51" s="86">
        <v>0</v>
      </c>
      <c r="H51" s="85"/>
      <c r="I51" s="87"/>
      <c r="J51" s="87"/>
    </row>
    <row r="52" spans="1:10" hidden="1">
      <c r="A52" s="82" t="s">
        <v>210</v>
      </c>
      <c r="B52" s="82" t="s">
        <v>489</v>
      </c>
      <c r="G52" s="86">
        <f>+'[1]CONSOLIDADO 2'!P42</f>
        <v>0</v>
      </c>
      <c r="H52" s="85"/>
    </row>
    <row r="53" spans="1:10" hidden="1">
      <c r="A53" s="82" t="s">
        <v>490</v>
      </c>
      <c r="B53" s="82" t="s">
        <v>491</v>
      </c>
      <c r="G53" s="86">
        <v>0</v>
      </c>
      <c r="H53" s="85"/>
    </row>
    <row r="54" spans="1:10" hidden="1">
      <c r="A54" s="82" t="s">
        <v>492</v>
      </c>
      <c r="B54" s="82" t="s">
        <v>493</v>
      </c>
      <c r="G54" s="86">
        <v>0</v>
      </c>
      <c r="H54" s="85"/>
    </row>
    <row r="55" spans="1:10" hidden="1">
      <c r="A55" s="82" t="s">
        <v>494</v>
      </c>
      <c r="B55" s="82" t="s">
        <v>495</v>
      </c>
      <c r="G55" s="86">
        <f>+'[1]CONSOLIDADO 2'!P45</f>
        <v>0</v>
      </c>
      <c r="H55" s="85"/>
    </row>
    <row r="56" spans="1:10" hidden="1">
      <c r="A56" s="82" t="s">
        <v>496</v>
      </c>
      <c r="B56" s="82" t="s">
        <v>497</v>
      </c>
      <c r="G56" s="86">
        <v>0</v>
      </c>
      <c r="H56" s="85"/>
    </row>
    <row r="57" spans="1:10" hidden="1">
      <c r="A57" s="82" t="s">
        <v>498</v>
      </c>
      <c r="B57" s="82" t="s">
        <v>499</v>
      </c>
      <c r="G57" s="86">
        <f>+'[1]CONSOLIDADO 2'!P47</f>
        <v>0</v>
      </c>
      <c r="H57" s="85"/>
    </row>
    <row r="58" spans="1:10" hidden="1">
      <c r="A58" s="82" t="s">
        <v>500</v>
      </c>
      <c r="B58" s="82" t="s">
        <v>501</v>
      </c>
      <c r="G58" s="86">
        <v>0</v>
      </c>
      <c r="H58" s="85"/>
    </row>
    <row r="59" spans="1:10" hidden="1">
      <c r="A59" s="82" t="s">
        <v>502</v>
      </c>
      <c r="B59" s="82" t="s">
        <v>503</v>
      </c>
      <c r="G59" s="86">
        <v>0</v>
      </c>
      <c r="H59" s="85"/>
    </row>
    <row r="60" spans="1:10" hidden="1">
      <c r="A60" s="82" t="s">
        <v>504</v>
      </c>
      <c r="B60" s="82" t="s">
        <v>505</v>
      </c>
      <c r="G60" s="86">
        <v>0</v>
      </c>
      <c r="H60" s="85"/>
    </row>
    <row r="61" spans="1:10">
      <c r="A61" s="82" t="s">
        <v>506</v>
      </c>
      <c r="B61" s="82" t="s">
        <v>507</v>
      </c>
      <c r="G61" s="86">
        <v>62540</v>
      </c>
      <c r="H61" s="85"/>
    </row>
    <row r="62" spans="1:10">
      <c r="A62" s="82" t="s">
        <v>225</v>
      </c>
      <c r="B62" s="82" t="s">
        <v>508</v>
      </c>
      <c r="G62" s="86">
        <v>56756.82</v>
      </c>
      <c r="H62" s="85"/>
    </row>
    <row r="63" spans="1:10" hidden="1">
      <c r="A63" s="82" t="s">
        <v>509</v>
      </c>
      <c r="B63" s="82" t="s">
        <v>510</v>
      </c>
      <c r="G63" s="86">
        <f>+'[1]CONSOLIDADO 2'!P54</f>
        <v>0</v>
      </c>
      <c r="H63" s="85"/>
    </row>
    <row r="64" spans="1:10" hidden="1">
      <c r="A64" s="82" t="s">
        <v>183</v>
      </c>
      <c r="B64" s="82" t="s">
        <v>511</v>
      </c>
      <c r="G64" s="86">
        <v>0</v>
      </c>
      <c r="H64" s="85"/>
    </row>
    <row r="65" spans="1:8" hidden="1">
      <c r="A65" s="82" t="s">
        <v>512</v>
      </c>
      <c r="B65" s="82" t="s">
        <v>513</v>
      </c>
      <c r="G65" s="86">
        <v>0</v>
      </c>
      <c r="H65" s="85"/>
    </row>
    <row r="66" spans="1:8">
      <c r="A66" s="82" t="s">
        <v>198</v>
      </c>
      <c r="B66" s="82" t="s">
        <v>514</v>
      </c>
      <c r="G66" s="86">
        <v>75520</v>
      </c>
      <c r="H66" s="85"/>
    </row>
    <row r="67" spans="1:8">
      <c r="G67" s="85"/>
      <c r="H67" s="85"/>
    </row>
    <row r="68" spans="1:8">
      <c r="A68" s="83" t="s">
        <v>515</v>
      </c>
      <c r="B68" s="83" t="s">
        <v>516</v>
      </c>
      <c r="C68" s="83"/>
      <c r="D68" s="83"/>
      <c r="G68" s="85"/>
      <c r="H68" s="84">
        <f>SUM(G69:G93)</f>
        <v>123430</v>
      </c>
    </row>
    <row r="69" spans="1:8">
      <c r="A69" s="82" t="s">
        <v>217</v>
      </c>
      <c r="B69" s="82" t="s">
        <v>517</v>
      </c>
      <c r="G69" s="85">
        <v>80430</v>
      </c>
      <c r="H69" s="85"/>
    </row>
    <row r="70" spans="1:8" hidden="1">
      <c r="A70" s="82" t="s">
        <v>518</v>
      </c>
      <c r="B70" s="82" t="s">
        <v>519</v>
      </c>
      <c r="G70" s="85">
        <v>0</v>
      </c>
      <c r="H70" s="85"/>
    </row>
    <row r="71" spans="1:8" hidden="1">
      <c r="A71" s="82" t="s">
        <v>520</v>
      </c>
      <c r="B71" s="82" t="s">
        <v>521</v>
      </c>
      <c r="G71" s="85">
        <f>+'[1]CONSOLIDADO 2'!P60</f>
        <v>0</v>
      </c>
      <c r="H71" s="85"/>
    </row>
    <row r="72" spans="1:8" hidden="1">
      <c r="A72" s="82" t="s">
        <v>522</v>
      </c>
      <c r="B72" s="82" t="s">
        <v>523</v>
      </c>
      <c r="G72" s="85">
        <v>0</v>
      </c>
      <c r="H72" s="85"/>
    </row>
    <row r="73" spans="1:8" hidden="1">
      <c r="A73" s="82" t="s">
        <v>386</v>
      </c>
      <c r="B73" s="82" t="s">
        <v>524</v>
      </c>
      <c r="G73" s="85">
        <v>0</v>
      </c>
      <c r="H73" s="85"/>
    </row>
    <row r="74" spans="1:8" hidden="1">
      <c r="A74" s="82" t="s">
        <v>255</v>
      </c>
      <c r="B74" s="82" t="s">
        <v>525</v>
      </c>
      <c r="G74" s="85">
        <v>0</v>
      </c>
      <c r="H74" s="85"/>
    </row>
    <row r="75" spans="1:8" hidden="1">
      <c r="A75" s="82" t="s">
        <v>526</v>
      </c>
      <c r="B75" s="82" t="s">
        <v>527</v>
      </c>
      <c r="G75" s="85">
        <v>0</v>
      </c>
      <c r="H75" s="85"/>
    </row>
    <row r="76" spans="1:8" hidden="1">
      <c r="A76" s="82" t="s">
        <v>528</v>
      </c>
      <c r="B76" s="82" t="s">
        <v>529</v>
      </c>
      <c r="G76" s="85">
        <f>+'[1]CONSOLIDADO 2'!P67</f>
        <v>0</v>
      </c>
      <c r="H76" s="85"/>
    </row>
    <row r="77" spans="1:8" hidden="1">
      <c r="A77" s="82" t="s">
        <v>530</v>
      </c>
      <c r="B77" s="82" t="s">
        <v>531</v>
      </c>
      <c r="G77" s="85">
        <f>+'[1]CONSOLIDADO 2'!P65</f>
        <v>0</v>
      </c>
      <c r="H77" s="85"/>
    </row>
    <row r="78" spans="1:8" hidden="1">
      <c r="A78" s="82" t="s">
        <v>221</v>
      </c>
      <c r="B78" s="82" t="s">
        <v>532</v>
      </c>
      <c r="G78" s="85">
        <v>0</v>
      </c>
      <c r="H78" s="85"/>
    </row>
    <row r="79" spans="1:8" hidden="1">
      <c r="A79" s="82" t="s">
        <v>533</v>
      </c>
      <c r="B79" s="82" t="s">
        <v>534</v>
      </c>
      <c r="G79" s="85">
        <f>+'[1]CONSOLIDADO 2'!P68</f>
        <v>0</v>
      </c>
      <c r="H79" s="85"/>
    </row>
    <row r="80" spans="1:8" hidden="1">
      <c r="A80" s="82" t="s">
        <v>535</v>
      </c>
      <c r="B80" s="82" t="s">
        <v>536</v>
      </c>
      <c r="G80" s="85">
        <v>0</v>
      </c>
      <c r="H80" s="85"/>
    </row>
    <row r="81" spans="1:8" hidden="1">
      <c r="A81" s="82" t="s">
        <v>537</v>
      </c>
      <c r="B81" s="82" t="s">
        <v>538</v>
      </c>
      <c r="G81" s="85">
        <v>0</v>
      </c>
      <c r="H81" s="85"/>
    </row>
    <row r="82" spans="1:8" hidden="1">
      <c r="A82" s="82" t="s">
        <v>220</v>
      </c>
      <c r="B82" s="82" t="s">
        <v>539</v>
      </c>
      <c r="G82" s="85">
        <v>0</v>
      </c>
      <c r="H82" s="85"/>
    </row>
    <row r="83" spans="1:8">
      <c r="A83" s="82" t="s">
        <v>540</v>
      </c>
      <c r="B83" s="82" t="s">
        <v>541</v>
      </c>
      <c r="G83" s="85">
        <v>43000</v>
      </c>
      <c r="H83" s="85"/>
    </row>
    <row r="84" spans="1:8" hidden="1">
      <c r="A84" s="82" t="s">
        <v>542</v>
      </c>
      <c r="B84" s="82" t="s">
        <v>543</v>
      </c>
      <c r="G84" s="85">
        <f>+'[1]CONSOLIDADO 2'!P73</f>
        <v>0</v>
      </c>
      <c r="H84" s="85"/>
    </row>
    <row r="85" spans="1:8" hidden="1">
      <c r="A85" s="82" t="s">
        <v>544</v>
      </c>
      <c r="B85" s="82" t="s">
        <v>545</v>
      </c>
      <c r="G85" s="85">
        <v>0</v>
      </c>
      <c r="H85" s="85"/>
    </row>
    <row r="86" spans="1:8" hidden="1">
      <c r="A86" s="82" t="s">
        <v>546</v>
      </c>
      <c r="B86" s="82" t="s">
        <v>547</v>
      </c>
      <c r="G86" s="85">
        <f>+'[1]CONSOLIDADO 2'!P75</f>
        <v>0</v>
      </c>
      <c r="H86" s="85"/>
    </row>
    <row r="87" spans="1:8" hidden="1">
      <c r="A87" s="82" t="s">
        <v>277</v>
      </c>
      <c r="B87" s="82" t="s">
        <v>548</v>
      </c>
      <c r="G87" s="85">
        <v>0</v>
      </c>
      <c r="H87" s="85"/>
    </row>
    <row r="88" spans="1:8" hidden="1">
      <c r="A88" s="82" t="s">
        <v>191</v>
      </c>
      <c r="B88" s="82" t="s">
        <v>549</v>
      </c>
      <c r="G88" s="85">
        <v>0</v>
      </c>
      <c r="H88" s="85"/>
    </row>
    <row r="89" spans="1:8" hidden="1">
      <c r="A89" s="82" t="s">
        <v>550</v>
      </c>
      <c r="B89" s="82" t="s">
        <v>551</v>
      </c>
      <c r="G89" s="85">
        <v>0</v>
      </c>
      <c r="H89" s="85"/>
    </row>
    <row r="90" spans="1:8" hidden="1">
      <c r="A90" s="82" t="s">
        <v>552</v>
      </c>
      <c r="B90" s="82" t="s">
        <v>553</v>
      </c>
      <c r="G90" s="85">
        <v>0</v>
      </c>
      <c r="H90" s="85"/>
    </row>
    <row r="91" spans="1:8" hidden="1">
      <c r="A91" s="82" t="s">
        <v>249</v>
      </c>
      <c r="B91" s="82" t="s">
        <v>554</v>
      </c>
      <c r="G91" s="85">
        <v>0</v>
      </c>
      <c r="H91" s="85"/>
    </row>
    <row r="92" spans="1:8" hidden="1">
      <c r="A92" s="82" t="s">
        <v>555</v>
      </c>
      <c r="B92" s="82" t="s">
        <v>556</v>
      </c>
      <c r="G92" s="85">
        <v>0</v>
      </c>
      <c r="H92" s="85"/>
    </row>
    <row r="93" spans="1:8" hidden="1">
      <c r="A93" s="82" t="s">
        <v>557</v>
      </c>
      <c r="B93" s="82" t="s">
        <v>558</v>
      </c>
      <c r="G93" s="85">
        <v>0</v>
      </c>
      <c r="H93" s="85"/>
    </row>
    <row r="94" spans="1:8">
      <c r="G94" s="85"/>
      <c r="H94" s="85"/>
    </row>
    <row r="95" spans="1:8">
      <c r="A95" s="83" t="s">
        <v>559</v>
      </c>
      <c r="B95" s="83" t="s">
        <v>560</v>
      </c>
      <c r="C95" s="83"/>
      <c r="D95" s="83"/>
      <c r="E95" s="83"/>
      <c r="G95" s="85"/>
      <c r="H95" s="84">
        <f>SUM(G96:G106)</f>
        <v>364440.05</v>
      </c>
    </row>
    <row r="96" spans="1:8" hidden="1">
      <c r="A96" s="82" t="s">
        <v>561</v>
      </c>
      <c r="B96" s="82" t="s">
        <v>562</v>
      </c>
      <c r="G96" s="85">
        <v>0</v>
      </c>
      <c r="H96" s="85"/>
    </row>
    <row r="97" spans="1:8" hidden="1">
      <c r="A97" s="82" t="s">
        <v>563</v>
      </c>
      <c r="B97" s="82" t="s">
        <v>564</v>
      </c>
      <c r="G97" s="85">
        <v>0</v>
      </c>
      <c r="H97" s="85"/>
    </row>
    <row r="98" spans="1:8">
      <c r="A98" s="82" t="s">
        <v>565</v>
      </c>
      <c r="B98" s="82" t="s">
        <v>566</v>
      </c>
      <c r="G98" s="85">
        <v>299908.8</v>
      </c>
      <c r="H98" s="85"/>
    </row>
    <row r="99" spans="1:8" hidden="1">
      <c r="A99" s="82" t="s">
        <v>567</v>
      </c>
      <c r="B99" s="82" t="s">
        <v>568</v>
      </c>
      <c r="G99" s="85">
        <v>0</v>
      </c>
      <c r="H99" s="85"/>
    </row>
    <row r="100" spans="1:8" hidden="1">
      <c r="A100" s="82" t="s">
        <v>569</v>
      </c>
      <c r="B100" s="82" t="s">
        <v>570</v>
      </c>
      <c r="G100" s="85">
        <f>+'[1]CONSOLIDADO 2'!P87</f>
        <v>0</v>
      </c>
      <c r="H100" s="85"/>
    </row>
    <row r="101" spans="1:8" hidden="1">
      <c r="A101" s="82" t="s">
        <v>571</v>
      </c>
      <c r="B101" s="82" t="s">
        <v>572</v>
      </c>
      <c r="G101" s="85">
        <f>+'[1]CONSOLIDADO 2'!P88</f>
        <v>0</v>
      </c>
      <c r="H101" s="85"/>
    </row>
    <row r="102" spans="1:8" hidden="1">
      <c r="A102" s="82" t="s">
        <v>573</v>
      </c>
      <c r="B102" s="82" t="s">
        <v>574</v>
      </c>
      <c r="G102" s="85">
        <f>+'[1]CONSOLIDADO 2'!P89</f>
        <v>0</v>
      </c>
      <c r="H102" s="85"/>
    </row>
    <row r="103" spans="1:8" hidden="1">
      <c r="A103" s="82" t="s">
        <v>575</v>
      </c>
      <c r="B103" s="82" t="s">
        <v>576</v>
      </c>
      <c r="G103" s="85">
        <f>+'[1]CONSOLIDADO 2'!P90</f>
        <v>0</v>
      </c>
      <c r="H103" s="85"/>
    </row>
    <row r="104" spans="1:8">
      <c r="A104" s="82" t="s">
        <v>577</v>
      </c>
      <c r="B104" s="82" t="s">
        <v>578</v>
      </c>
      <c r="G104" s="85">
        <v>64531.25</v>
      </c>
      <c r="H104" s="85"/>
    </row>
    <row r="105" spans="1:8" hidden="1">
      <c r="A105" s="82" t="s">
        <v>579</v>
      </c>
      <c r="B105" s="82" t="s">
        <v>580</v>
      </c>
      <c r="G105" s="85">
        <f>+'[1]CONSOLIDADO 2'!P92</f>
        <v>0</v>
      </c>
      <c r="H105" s="85"/>
    </row>
    <row r="106" spans="1:8" hidden="1">
      <c r="A106" s="82" t="s">
        <v>581</v>
      </c>
      <c r="B106" s="82" t="s">
        <v>582</v>
      </c>
      <c r="G106" s="85">
        <f>+'[1]CONSOLIDADO 2'!P93</f>
        <v>0</v>
      </c>
      <c r="H106" s="85"/>
    </row>
    <row r="107" spans="1:8" hidden="1">
      <c r="A107" s="83" t="s">
        <v>583</v>
      </c>
      <c r="B107" s="83" t="s">
        <v>584</v>
      </c>
      <c r="G107" s="85"/>
      <c r="H107" s="84">
        <f>SUM(G108)</f>
        <v>0</v>
      </c>
    </row>
    <row r="108" spans="1:8" hidden="1">
      <c r="A108" s="82" t="s">
        <v>585</v>
      </c>
      <c r="B108" s="82" t="s">
        <v>586</v>
      </c>
      <c r="G108" s="85">
        <f>+'[1]CONSOLIDADO 2'!P94</f>
        <v>0</v>
      </c>
      <c r="H108" s="85"/>
    </row>
    <row r="109" spans="1:8">
      <c r="G109" s="85"/>
      <c r="H109" s="85"/>
    </row>
    <row r="110" spans="1:8">
      <c r="A110" s="99" t="s">
        <v>587</v>
      </c>
      <c r="B110" s="99"/>
      <c r="C110" s="99"/>
      <c r="D110" s="99"/>
      <c r="E110" s="99"/>
      <c r="F110" s="99"/>
      <c r="G110" s="99"/>
      <c r="H110" s="99"/>
    </row>
    <row r="111" spans="1:8">
      <c r="G111" s="85"/>
      <c r="H111" s="85"/>
    </row>
    <row r="112" spans="1:8">
      <c r="E112" s="83" t="s">
        <v>588</v>
      </c>
      <c r="G112" s="85"/>
      <c r="H112" s="84">
        <f>+H95+H68+H36+H22+H107</f>
        <v>5274973.67</v>
      </c>
    </row>
    <row r="113" spans="1:8">
      <c r="G113" s="85"/>
      <c r="H113" s="85"/>
    </row>
    <row r="114" spans="1:8" ht="13.5" thickBot="1">
      <c r="E114" s="83" t="s">
        <v>589</v>
      </c>
      <c r="G114" s="85"/>
      <c r="H114" s="88">
        <f>+H17-H112</f>
        <v>56250560.489999995</v>
      </c>
    </row>
    <row r="115" spans="1:8" ht="13.5" thickTop="1"/>
    <row r="117" spans="1:8">
      <c r="A117" s="93" t="s">
        <v>590</v>
      </c>
      <c r="B117" s="93"/>
      <c r="C117" s="93"/>
      <c r="E117" s="100" t="s">
        <v>22</v>
      </c>
      <c r="F117" s="100"/>
      <c r="G117" s="100"/>
      <c r="H117" s="100"/>
    </row>
    <row r="118" spans="1:8">
      <c r="A118" s="94" t="s">
        <v>591</v>
      </c>
      <c r="B118" s="94"/>
      <c r="C118" s="94"/>
      <c r="E118" s="95" t="s">
        <v>592</v>
      </c>
      <c r="F118" s="95"/>
      <c r="G118" s="95"/>
      <c r="H118" s="95"/>
    </row>
    <row r="119" spans="1:8">
      <c r="A119" s="93" t="s">
        <v>593</v>
      </c>
      <c r="B119" s="93"/>
      <c r="C119" s="93"/>
      <c r="E119" s="93" t="s">
        <v>594</v>
      </c>
      <c r="F119" s="93"/>
      <c r="G119" s="93"/>
      <c r="H119" s="93"/>
    </row>
    <row r="122" spans="1:8">
      <c r="A122" s="89"/>
      <c r="B122" s="89"/>
      <c r="C122" s="89"/>
      <c r="D122" s="93" t="s">
        <v>595</v>
      </c>
      <c r="E122" s="93"/>
      <c r="F122" s="93"/>
      <c r="G122" s="89"/>
      <c r="H122" s="89"/>
    </row>
    <row r="123" spans="1:8">
      <c r="A123" s="90"/>
      <c r="B123" s="90"/>
      <c r="C123" s="90"/>
      <c r="D123" s="94" t="s">
        <v>596</v>
      </c>
      <c r="E123" s="94"/>
      <c r="F123" s="94"/>
      <c r="G123" s="90"/>
      <c r="H123" s="90"/>
    </row>
    <row r="124" spans="1:8">
      <c r="A124" s="89"/>
      <c r="B124" s="89"/>
      <c r="C124" s="89"/>
      <c r="D124" s="93" t="s">
        <v>594</v>
      </c>
      <c r="E124" s="93"/>
      <c r="F124" s="93"/>
      <c r="G124" s="89"/>
      <c r="H124" s="89"/>
    </row>
  </sheetData>
  <mergeCells count="18">
    <mergeCell ref="A118:C118"/>
    <mergeCell ref="E118:H118"/>
    <mergeCell ref="A5:H5"/>
    <mergeCell ref="A6:H6"/>
    <mergeCell ref="A7:H7"/>
    <mergeCell ref="A8:H8"/>
    <mergeCell ref="A9:H9"/>
    <mergeCell ref="A10:H10"/>
    <mergeCell ref="A19:H19"/>
    <mergeCell ref="A20:H20"/>
    <mergeCell ref="A110:H110"/>
    <mergeCell ref="A117:C117"/>
    <mergeCell ref="E117:H117"/>
    <mergeCell ref="A119:C119"/>
    <mergeCell ref="E119:H119"/>
    <mergeCell ref="D122:F122"/>
    <mergeCell ref="D123:F123"/>
    <mergeCell ref="D124:F124"/>
  </mergeCells>
  <pageMargins left="0.7" right="0.7" top="0.75" bottom="0.75" header="0.3" footer="0.3"/>
  <pageSetup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84D8-6FEF-44CE-8A7C-FEDA300E410D}">
  <dimension ref="A1:D9"/>
  <sheetViews>
    <sheetView workbookViewId="0">
      <selection activeCell="B3" sqref="B3"/>
    </sheetView>
  </sheetViews>
  <sheetFormatPr baseColWidth="10" defaultRowHeight="14.25"/>
  <cols>
    <col min="1" max="3" width="11.42578125" style="2"/>
    <col min="4" max="4" width="15.5703125" style="2" bestFit="1" customWidth="1"/>
    <col min="5" max="16384" width="11.42578125" style="2"/>
  </cols>
  <sheetData>
    <row r="1" spans="1:4" ht="15">
      <c r="A1" s="7" t="s">
        <v>119</v>
      </c>
      <c r="B1" s="7" t="s">
        <v>120</v>
      </c>
    </row>
    <row r="2" spans="1:4">
      <c r="A2" s="2" t="s">
        <v>124</v>
      </c>
    </row>
    <row r="3" spans="1:4" ht="15">
      <c r="A3" s="2" t="s">
        <v>125</v>
      </c>
    </row>
    <row r="5" spans="1:4" ht="15">
      <c r="A5" s="7" t="s">
        <v>121</v>
      </c>
    </row>
    <row r="7" spans="1:4">
      <c r="A7" s="2" t="s">
        <v>122</v>
      </c>
      <c r="D7" s="27">
        <v>44310.91</v>
      </c>
    </row>
    <row r="8" spans="1:4" ht="16.5">
      <c r="A8" s="2" t="s">
        <v>123</v>
      </c>
      <c r="D8" s="28">
        <v>178645</v>
      </c>
    </row>
    <row r="9" spans="1:4" ht="17.25">
      <c r="D9" s="29">
        <f>+D8+D7</f>
        <v>222955.91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6719-51DD-4B00-AC9D-4F3B9A50EA4A}">
  <dimension ref="A1:G91"/>
  <sheetViews>
    <sheetView view="pageBreakPreview" zoomScale="60" zoomScaleNormal="100" workbookViewId="0">
      <selection activeCell="I4" sqref="I4"/>
    </sheetView>
  </sheetViews>
  <sheetFormatPr baseColWidth="10" defaultRowHeight="15"/>
  <cols>
    <col min="3" max="3" width="45.42578125" customWidth="1"/>
    <col min="6" max="6" width="14.85546875" customWidth="1"/>
    <col min="7" max="7" width="17.85546875" customWidth="1"/>
  </cols>
  <sheetData>
    <row r="1" spans="1:7">
      <c r="A1" s="7" t="s">
        <v>126</v>
      </c>
    </row>
    <row r="2" spans="1:7">
      <c r="A2" s="2" t="s">
        <v>127</v>
      </c>
    </row>
    <row r="3" spans="1:7">
      <c r="A3" s="2" t="s">
        <v>425</v>
      </c>
      <c r="F3" s="81"/>
    </row>
    <row r="4" spans="1:7" ht="15.75" thickBot="1"/>
    <row r="5" spans="1:7" ht="15.75" thickBot="1">
      <c r="A5" s="74" t="s">
        <v>235</v>
      </c>
      <c r="B5" s="74" t="s">
        <v>236</v>
      </c>
      <c r="C5" s="74" t="s">
        <v>237</v>
      </c>
      <c r="D5" s="75" t="s">
        <v>238</v>
      </c>
      <c r="E5" s="76" t="s">
        <v>239</v>
      </c>
      <c r="F5" s="75" t="s">
        <v>240</v>
      </c>
      <c r="G5" s="76" t="s">
        <v>156</v>
      </c>
    </row>
    <row r="6" spans="1:7">
      <c r="A6" s="77" t="s">
        <v>217</v>
      </c>
      <c r="B6" s="77" t="s">
        <v>241</v>
      </c>
      <c r="C6" s="77" t="s">
        <v>242</v>
      </c>
      <c r="D6" s="78" t="s">
        <v>243</v>
      </c>
      <c r="E6" s="78">
        <v>1</v>
      </c>
      <c r="F6" s="45">
        <v>424.8</v>
      </c>
      <c r="G6" s="42">
        <f t="shared" ref="G6:G69" si="0">+F6*E6</f>
        <v>424.8</v>
      </c>
    </row>
    <row r="7" spans="1:7">
      <c r="A7" s="77" t="s">
        <v>191</v>
      </c>
      <c r="B7" s="77" t="s">
        <v>244</v>
      </c>
      <c r="C7" s="77" t="s">
        <v>245</v>
      </c>
      <c r="D7" s="78" t="s">
        <v>246</v>
      </c>
      <c r="E7" s="78">
        <v>31</v>
      </c>
      <c r="F7" s="45">
        <v>324.5</v>
      </c>
      <c r="G7" s="42">
        <f t="shared" si="0"/>
        <v>10059.5</v>
      </c>
    </row>
    <row r="8" spans="1:7">
      <c r="A8" s="77" t="s">
        <v>191</v>
      </c>
      <c r="B8" s="79" t="s">
        <v>247</v>
      </c>
      <c r="C8" s="77" t="s">
        <v>248</v>
      </c>
      <c r="D8" s="78" t="s">
        <v>243</v>
      </c>
      <c r="E8" s="78">
        <v>15</v>
      </c>
      <c r="F8" s="45">
        <v>47.2</v>
      </c>
      <c r="G8" s="42">
        <f t="shared" si="0"/>
        <v>708</v>
      </c>
    </row>
    <row r="9" spans="1:7">
      <c r="A9" s="77" t="s">
        <v>249</v>
      </c>
      <c r="B9" s="77" t="s">
        <v>250</v>
      </c>
      <c r="C9" s="77" t="s">
        <v>251</v>
      </c>
      <c r="D9" s="78" t="s">
        <v>246</v>
      </c>
      <c r="E9" s="78">
        <v>74</v>
      </c>
      <c r="F9" s="45">
        <v>125</v>
      </c>
      <c r="G9" s="42">
        <f t="shared" si="0"/>
        <v>9250</v>
      </c>
    </row>
    <row r="10" spans="1:7">
      <c r="A10" s="77" t="s">
        <v>217</v>
      </c>
      <c r="B10" s="79" t="s">
        <v>252</v>
      </c>
      <c r="C10" s="77" t="s">
        <v>253</v>
      </c>
      <c r="D10" s="78" t="s">
        <v>254</v>
      </c>
      <c r="E10" s="78">
        <v>60</v>
      </c>
      <c r="F10" s="45">
        <v>206</v>
      </c>
      <c r="G10" s="42">
        <f t="shared" si="0"/>
        <v>12360</v>
      </c>
    </row>
    <row r="11" spans="1:7">
      <c r="A11" s="77" t="s">
        <v>255</v>
      </c>
      <c r="B11" s="77" t="s">
        <v>256</v>
      </c>
      <c r="C11" s="77" t="s">
        <v>257</v>
      </c>
      <c r="D11" s="78" t="s">
        <v>246</v>
      </c>
      <c r="E11" s="78">
        <v>10</v>
      </c>
      <c r="F11" s="45">
        <v>468.46</v>
      </c>
      <c r="G11" s="42">
        <f t="shared" si="0"/>
        <v>4684.5999999999995</v>
      </c>
    </row>
    <row r="12" spans="1:7">
      <c r="A12" s="77" t="s">
        <v>191</v>
      </c>
      <c r="B12" s="79" t="s">
        <v>258</v>
      </c>
      <c r="C12" s="77" t="s">
        <v>259</v>
      </c>
      <c r="D12" s="78" t="s">
        <v>246</v>
      </c>
      <c r="E12" s="78">
        <v>3</v>
      </c>
      <c r="F12" s="45">
        <v>348.1</v>
      </c>
      <c r="G12" s="42">
        <f t="shared" si="0"/>
        <v>1044.3000000000002</v>
      </c>
    </row>
    <row r="13" spans="1:7">
      <c r="A13" s="77" t="s">
        <v>191</v>
      </c>
      <c r="B13" s="77" t="s">
        <v>260</v>
      </c>
      <c r="C13" s="77" t="s">
        <v>261</v>
      </c>
      <c r="D13" s="78" t="s">
        <v>246</v>
      </c>
      <c r="E13" s="78">
        <v>11</v>
      </c>
      <c r="F13" s="45">
        <v>369.34</v>
      </c>
      <c r="G13" s="42">
        <f t="shared" si="0"/>
        <v>4062.74</v>
      </c>
    </row>
    <row r="14" spans="1:7">
      <c r="A14" s="77" t="s">
        <v>191</v>
      </c>
      <c r="B14" s="79" t="s">
        <v>262</v>
      </c>
      <c r="C14" s="77" t="s">
        <v>263</v>
      </c>
      <c r="D14" s="78" t="s">
        <v>246</v>
      </c>
      <c r="E14" s="78">
        <v>10</v>
      </c>
      <c r="F14" s="45">
        <v>621.86</v>
      </c>
      <c r="G14" s="42">
        <f t="shared" si="0"/>
        <v>6218.6</v>
      </c>
    </row>
    <row r="15" spans="1:7">
      <c r="A15" s="77" t="s">
        <v>191</v>
      </c>
      <c r="B15" s="77" t="s">
        <v>264</v>
      </c>
      <c r="C15" s="77" t="s">
        <v>265</v>
      </c>
      <c r="D15" s="78" t="s">
        <v>243</v>
      </c>
      <c r="E15" s="78">
        <v>1</v>
      </c>
      <c r="F15" s="45">
        <v>145.02000000000001</v>
      </c>
      <c r="G15" s="42">
        <f t="shared" si="0"/>
        <v>145.02000000000001</v>
      </c>
    </row>
    <row r="16" spans="1:7">
      <c r="A16" s="77" t="s">
        <v>191</v>
      </c>
      <c r="B16" s="79" t="s">
        <v>266</v>
      </c>
      <c r="C16" s="77" t="s">
        <v>267</v>
      </c>
      <c r="D16" s="78" t="s">
        <v>243</v>
      </c>
      <c r="E16" s="78">
        <v>4</v>
      </c>
      <c r="F16" s="45">
        <v>177</v>
      </c>
      <c r="G16" s="42">
        <f t="shared" si="0"/>
        <v>708</v>
      </c>
    </row>
    <row r="17" spans="1:7">
      <c r="A17" s="77" t="s">
        <v>191</v>
      </c>
      <c r="B17" s="77" t="s">
        <v>268</v>
      </c>
      <c r="C17" s="77" t="s">
        <v>269</v>
      </c>
      <c r="D17" s="78" t="s">
        <v>243</v>
      </c>
      <c r="E17" s="78">
        <v>2</v>
      </c>
      <c r="F17" s="45">
        <v>215.35</v>
      </c>
      <c r="G17" s="42">
        <f t="shared" si="0"/>
        <v>430.7</v>
      </c>
    </row>
    <row r="18" spans="1:7">
      <c r="A18" s="77" t="s">
        <v>191</v>
      </c>
      <c r="B18" s="79" t="s">
        <v>270</v>
      </c>
      <c r="C18" s="77" t="s">
        <v>271</v>
      </c>
      <c r="D18" s="78" t="s">
        <v>243</v>
      </c>
      <c r="E18" s="78">
        <v>3</v>
      </c>
      <c r="F18" s="45">
        <v>144.19999999999999</v>
      </c>
      <c r="G18" s="42">
        <f t="shared" si="0"/>
        <v>432.59999999999997</v>
      </c>
    </row>
    <row r="19" spans="1:7">
      <c r="A19" s="77" t="s">
        <v>191</v>
      </c>
      <c r="B19" s="77" t="s">
        <v>272</v>
      </c>
      <c r="C19" s="77" t="s">
        <v>273</v>
      </c>
      <c r="D19" s="78" t="s">
        <v>274</v>
      </c>
      <c r="E19" s="78">
        <v>69</v>
      </c>
      <c r="F19" s="45">
        <v>18.23</v>
      </c>
      <c r="G19" s="42">
        <f t="shared" si="0"/>
        <v>1257.8700000000001</v>
      </c>
    </row>
    <row r="20" spans="1:7">
      <c r="A20" s="77" t="s">
        <v>191</v>
      </c>
      <c r="B20" s="79" t="s">
        <v>275</v>
      </c>
      <c r="C20" s="77" t="s">
        <v>276</v>
      </c>
      <c r="D20" s="78" t="s">
        <v>274</v>
      </c>
      <c r="E20" s="78">
        <v>86</v>
      </c>
      <c r="F20" s="45">
        <v>38.35</v>
      </c>
      <c r="G20" s="42">
        <f t="shared" si="0"/>
        <v>3298.1</v>
      </c>
    </row>
    <row r="21" spans="1:7">
      <c r="A21" s="77" t="s">
        <v>277</v>
      </c>
      <c r="B21" s="77" t="s">
        <v>278</v>
      </c>
      <c r="C21" s="77" t="s">
        <v>279</v>
      </c>
      <c r="D21" s="78" t="s">
        <v>280</v>
      </c>
      <c r="E21" s="78">
        <v>7</v>
      </c>
      <c r="F21" s="45">
        <v>100.26</v>
      </c>
      <c r="G21" s="42">
        <f t="shared" si="0"/>
        <v>701.82</v>
      </c>
    </row>
    <row r="22" spans="1:7">
      <c r="A22" s="77" t="s">
        <v>191</v>
      </c>
      <c r="B22" s="79" t="s">
        <v>281</v>
      </c>
      <c r="C22" s="77" t="s">
        <v>282</v>
      </c>
      <c r="D22" s="78" t="s">
        <v>246</v>
      </c>
      <c r="E22" s="78">
        <v>8</v>
      </c>
      <c r="F22" s="45">
        <v>19.670000000000002</v>
      </c>
      <c r="G22" s="42">
        <f t="shared" si="0"/>
        <v>157.36000000000001</v>
      </c>
    </row>
    <row r="23" spans="1:7">
      <c r="A23" s="77" t="s">
        <v>191</v>
      </c>
      <c r="B23" s="77" t="s">
        <v>283</v>
      </c>
      <c r="C23" s="77" t="s">
        <v>284</v>
      </c>
      <c r="D23" s="78" t="s">
        <v>246</v>
      </c>
      <c r="E23" s="78">
        <v>24</v>
      </c>
      <c r="F23" s="45">
        <v>123.78</v>
      </c>
      <c r="G23" s="42">
        <f t="shared" si="0"/>
        <v>2970.7200000000003</v>
      </c>
    </row>
    <row r="24" spans="1:7">
      <c r="A24" s="77" t="s">
        <v>191</v>
      </c>
      <c r="B24" s="79" t="s">
        <v>285</v>
      </c>
      <c r="C24" s="77" t="s">
        <v>286</v>
      </c>
      <c r="D24" s="78" t="s">
        <v>246</v>
      </c>
      <c r="E24" s="78">
        <v>12</v>
      </c>
      <c r="F24" s="45">
        <v>29.7</v>
      </c>
      <c r="G24" s="42">
        <f t="shared" si="0"/>
        <v>356.4</v>
      </c>
    </row>
    <row r="25" spans="1:7">
      <c r="A25" s="77" t="s">
        <v>255</v>
      </c>
      <c r="B25" s="77" t="s">
        <v>287</v>
      </c>
      <c r="C25" s="77" t="s">
        <v>288</v>
      </c>
      <c r="D25" s="78" t="s">
        <v>254</v>
      </c>
      <c r="E25" s="78">
        <v>58</v>
      </c>
      <c r="F25" s="45">
        <v>159.30000000000001</v>
      </c>
      <c r="G25" s="42">
        <f t="shared" si="0"/>
        <v>9239.4000000000015</v>
      </c>
    </row>
    <row r="26" spans="1:7">
      <c r="A26" s="77" t="s">
        <v>277</v>
      </c>
      <c r="B26" s="79" t="s">
        <v>289</v>
      </c>
      <c r="C26" s="77" t="s">
        <v>290</v>
      </c>
      <c r="D26" s="78" t="s">
        <v>280</v>
      </c>
      <c r="E26" s="78">
        <v>11</v>
      </c>
      <c r="F26" s="45">
        <v>959.92</v>
      </c>
      <c r="G26" s="42">
        <f t="shared" si="0"/>
        <v>10559.119999999999</v>
      </c>
    </row>
    <row r="27" spans="1:7">
      <c r="A27" s="77" t="s">
        <v>277</v>
      </c>
      <c r="B27" s="79" t="s">
        <v>291</v>
      </c>
      <c r="C27" s="77" t="s">
        <v>292</v>
      </c>
      <c r="D27" s="78" t="s">
        <v>280</v>
      </c>
      <c r="E27" s="78">
        <v>4</v>
      </c>
      <c r="F27" s="45">
        <v>290.13</v>
      </c>
      <c r="G27" s="42">
        <f t="shared" si="0"/>
        <v>1160.52</v>
      </c>
    </row>
    <row r="28" spans="1:7">
      <c r="A28" s="77" t="s">
        <v>277</v>
      </c>
      <c r="B28" s="77" t="s">
        <v>293</v>
      </c>
      <c r="C28" s="77" t="s">
        <v>294</v>
      </c>
      <c r="D28" s="78" t="s">
        <v>280</v>
      </c>
      <c r="E28" s="78">
        <v>12</v>
      </c>
      <c r="F28" s="45">
        <v>139.94</v>
      </c>
      <c r="G28" s="42">
        <f t="shared" si="0"/>
        <v>1679.28</v>
      </c>
    </row>
    <row r="29" spans="1:7">
      <c r="A29" s="77" t="s">
        <v>277</v>
      </c>
      <c r="B29" s="79" t="s">
        <v>295</v>
      </c>
      <c r="C29" s="77" t="s">
        <v>296</v>
      </c>
      <c r="D29" s="78" t="s">
        <v>246</v>
      </c>
      <c r="E29" s="78">
        <v>12</v>
      </c>
      <c r="F29" s="45">
        <v>1079.7</v>
      </c>
      <c r="G29" s="42">
        <f t="shared" si="0"/>
        <v>12956.400000000001</v>
      </c>
    </row>
    <row r="30" spans="1:7">
      <c r="A30" s="77" t="s">
        <v>191</v>
      </c>
      <c r="B30" s="79" t="s">
        <v>297</v>
      </c>
      <c r="C30" s="77" t="s">
        <v>298</v>
      </c>
      <c r="D30" s="78" t="s">
        <v>243</v>
      </c>
      <c r="E30" s="78">
        <v>30</v>
      </c>
      <c r="F30" s="45">
        <v>32</v>
      </c>
      <c r="G30" s="42">
        <f t="shared" si="0"/>
        <v>960</v>
      </c>
    </row>
    <row r="31" spans="1:7">
      <c r="A31" s="77" t="s">
        <v>191</v>
      </c>
      <c r="B31" s="77" t="s">
        <v>299</v>
      </c>
      <c r="C31" s="77" t="s">
        <v>300</v>
      </c>
      <c r="D31" s="78" t="s">
        <v>246</v>
      </c>
      <c r="E31" s="78">
        <v>1400</v>
      </c>
      <c r="F31" s="45">
        <v>4.67</v>
      </c>
      <c r="G31" s="42">
        <f t="shared" si="0"/>
        <v>6538</v>
      </c>
    </row>
    <row r="32" spans="1:7">
      <c r="A32" s="77" t="s">
        <v>191</v>
      </c>
      <c r="B32" s="79" t="s">
        <v>301</v>
      </c>
      <c r="C32" s="77" t="s">
        <v>302</v>
      </c>
      <c r="D32" s="78" t="s">
        <v>246</v>
      </c>
      <c r="E32" s="78">
        <v>900</v>
      </c>
      <c r="F32" s="45">
        <v>5.55</v>
      </c>
      <c r="G32" s="42">
        <f t="shared" si="0"/>
        <v>4995</v>
      </c>
    </row>
    <row r="33" spans="1:7">
      <c r="A33" s="77" t="s">
        <v>221</v>
      </c>
      <c r="B33" s="79" t="s">
        <v>303</v>
      </c>
      <c r="C33" s="77" t="s">
        <v>304</v>
      </c>
      <c r="D33" s="78" t="s">
        <v>254</v>
      </c>
      <c r="E33" s="78">
        <v>2</v>
      </c>
      <c r="F33" s="45">
        <v>565</v>
      </c>
      <c r="G33" s="42">
        <f t="shared" si="0"/>
        <v>1130</v>
      </c>
    </row>
    <row r="34" spans="1:7">
      <c r="A34" s="77" t="s">
        <v>221</v>
      </c>
      <c r="B34" s="77" t="s">
        <v>305</v>
      </c>
      <c r="C34" s="77" t="s">
        <v>306</v>
      </c>
      <c r="D34" s="78" t="s">
        <v>243</v>
      </c>
      <c r="E34" s="78">
        <v>10</v>
      </c>
      <c r="F34" s="45">
        <v>3400</v>
      </c>
      <c r="G34" s="42">
        <f t="shared" si="0"/>
        <v>34000</v>
      </c>
    </row>
    <row r="35" spans="1:7">
      <c r="A35" s="77" t="s">
        <v>191</v>
      </c>
      <c r="B35" s="79" t="s">
        <v>307</v>
      </c>
      <c r="C35" s="77" t="s">
        <v>308</v>
      </c>
      <c r="D35" s="78" t="s">
        <v>246</v>
      </c>
      <c r="E35" s="78">
        <v>79</v>
      </c>
      <c r="F35" s="45">
        <v>12.89</v>
      </c>
      <c r="G35" s="42">
        <f t="shared" si="0"/>
        <v>1018.3100000000001</v>
      </c>
    </row>
    <row r="36" spans="1:7">
      <c r="A36" s="77" t="s">
        <v>191</v>
      </c>
      <c r="B36" s="77" t="s">
        <v>309</v>
      </c>
      <c r="C36" s="77" t="s">
        <v>310</v>
      </c>
      <c r="D36" s="78" t="s">
        <v>246</v>
      </c>
      <c r="E36" s="78">
        <v>18</v>
      </c>
      <c r="F36" s="45">
        <v>566.4</v>
      </c>
      <c r="G36" s="42">
        <f t="shared" si="0"/>
        <v>10195.199999999999</v>
      </c>
    </row>
    <row r="37" spans="1:7">
      <c r="A37" s="77" t="s">
        <v>191</v>
      </c>
      <c r="B37" s="79" t="s">
        <v>311</v>
      </c>
      <c r="C37" s="77" t="s">
        <v>312</v>
      </c>
      <c r="D37" s="78" t="s">
        <v>243</v>
      </c>
      <c r="E37" s="78">
        <v>30</v>
      </c>
      <c r="F37" s="45">
        <v>115.05</v>
      </c>
      <c r="G37" s="42">
        <f t="shared" si="0"/>
        <v>3451.5</v>
      </c>
    </row>
    <row r="38" spans="1:7">
      <c r="A38" s="77" t="s">
        <v>221</v>
      </c>
      <c r="B38" s="77" t="s">
        <v>313</v>
      </c>
      <c r="C38" s="77" t="s">
        <v>314</v>
      </c>
      <c r="D38" s="78" t="s">
        <v>246</v>
      </c>
      <c r="E38" s="78">
        <v>4</v>
      </c>
      <c r="F38" s="45">
        <v>141.6</v>
      </c>
      <c r="G38" s="42">
        <f t="shared" si="0"/>
        <v>566.4</v>
      </c>
    </row>
    <row r="39" spans="1:7">
      <c r="A39" s="77" t="s">
        <v>277</v>
      </c>
      <c r="B39" s="79" t="s">
        <v>315</v>
      </c>
      <c r="C39" s="77" t="s">
        <v>316</v>
      </c>
      <c r="D39" s="78" t="s">
        <v>280</v>
      </c>
      <c r="E39" s="78">
        <v>11</v>
      </c>
      <c r="F39" s="45">
        <v>206.5</v>
      </c>
      <c r="G39" s="42">
        <f t="shared" si="0"/>
        <v>2271.5</v>
      </c>
    </row>
    <row r="40" spans="1:7">
      <c r="A40" s="77" t="s">
        <v>191</v>
      </c>
      <c r="B40" s="77" t="s">
        <v>317</v>
      </c>
      <c r="C40" s="77" t="s">
        <v>318</v>
      </c>
      <c r="D40" s="78" t="s">
        <v>246</v>
      </c>
      <c r="E40" s="78">
        <v>132</v>
      </c>
      <c r="F40" s="45">
        <v>8.0500000000000007</v>
      </c>
      <c r="G40" s="42">
        <f t="shared" si="0"/>
        <v>1062.6000000000001</v>
      </c>
    </row>
    <row r="41" spans="1:7">
      <c r="A41" s="77" t="s">
        <v>191</v>
      </c>
      <c r="B41" s="77" t="s">
        <v>319</v>
      </c>
      <c r="C41" s="77" t="s">
        <v>320</v>
      </c>
      <c r="D41" s="78" t="s">
        <v>246</v>
      </c>
      <c r="E41" s="78">
        <v>168</v>
      </c>
      <c r="F41" s="45">
        <v>8.1199999999999992</v>
      </c>
      <c r="G41" s="42">
        <f t="shared" si="0"/>
        <v>1364.1599999999999</v>
      </c>
    </row>
    <row r="42" spans="1:7">
      <c r="A42" s="77" t="s">
        <v>277</v>
      </c>
      <c r="B42" s="79" t="s">
        <v>321</v>
      </c>
      <c r="C42" s="77" t="s">
        <v>322</v>
      </c>
      <c r="D42" s="78" t="s">
        <v>280</v>
      </c>
      <c r="E42" s="78">
        <v>13</v>
      </c>
      <c r="F42" s="45">
        <v>251.05</v>
      </c>
      <c r="G42" s="42">
        <f t="shared" si="0"/>
        <v>3263.65</v>
      </c>
    </row>
    <row r="43" spans="1:7">
      <c r="A43" s="77" t="s">
        <v>191</v>
      </c>
      <c r="B43" s="79" t="s">
        <v>323</v>
      </c>
      <c r="C43" s="77" t="s">
        <v>324</v>
      </c>
      <c r="D43" s="78" t="s">
        <v>246</v>
      </c>
      <c r="E43" s="78">
        <v>8</v>
      </c>
      <c r="F43" s="45">
        <v>64.930000000000007</v>
      </c>
      <c r="G43" s="42">
        <f t="shared" si="0"/>
        <v>519.44000000000005</v>
      </c>
    </row>
    <row r="44" spans="1:7">
      <c r="A44" s="77" t="s">
        <v>191</v>
      </c>
      <c r="B44" s="77" t="s">
        <v>325</v>
      </c>
      <c r="C44" s="77" t="s">
        <v>326</v>
      </c>
      <c r="D44" s="78" t="s">
        <v>246</v>
      </c>
      <c r="E44" s="78">
        <v>60</v>
      </c>
      <c r="F44" s="45">
        <v>45</v>
      </c>
      <c r="G44" s="42">
        <f t="shared" si="0"/>
        <v>2700</v>
      </c>
    </row>
    <row r="45" spans="1:7">
      <c r="A45" s="77" t="s">
        <v>191</v>
      </c>
      <c r="B45" s="79" t="s">
        <v>327</v>
      </c>
      <c r="C45" s="77" t="s">
        <v>328</v>
      </c>
      <c r="D45" s="78" t="s">
        <v>254</v>
      </c>
      <c r="E45" s="78">
        <v>4</v>
      </c>
      <c r="F45" s="45">
        <v>524.21</v>
      </c>
      <c r="G45" s="42">
        <f t="shared" si="0"/>
        <v>2096.84</v>
      </c>
    </row>
    <row r="46" spans="1:7">
      <c r="A46" s="77" t="s">
        <v>191</v>
      </c>
      <c r="B46" s="77" t="s">
        <v>329</v>
      </c>
      <c r="C46" s="77" t="s">
        <v>330</v>
      </c>
      <c r="D46" s="78" t="s">
        <v>246</v>
      </c>
      <c r="E46" s="78">
        <v>12</v>
      </c>
      <c r="F46" s="45">
        <v>34.97</v>
      </c>
      <c r="G46" s="42">
        <f t="shared" si="0"/>
        <v>419.64</v>
      </c>
    </row>
    <row r="47" spans="1:7">
      <c r="A47" s="77" t="s">
        <v>191</v>
      </c>
      <c r="B47" s="79" t="s">
        <v>331</v>
      </c>
      <c r="C47" s="77" t="s">
        <v>332</v>
      </c>
      <c r="D47" s="78" t="s">
        <v>246</v>
      </c>
      <c r="E47" s="78">
        <v>120</v>
      </c>
      <c r="F47" s="45">
        <v>18</v>
      </c>
      <c r="G47" s="42">
        <f t="shared" si="0"/>
        <v>2160</v>
      </c>
    </row>
    <row r="48" spans="1:7">
      <c r="A48" s="77" t="s">
        <v>277</v>
      </c>
      <c r="B48" s="77" t="s">
        <v>333</v>
      </c>
      <c r="C48" s="77" t="s">
        <v>334</v>
      </c>
      <c r="D48" s="78" t="s">
        <v>280</v>
      </c>
      <c r="E48" s="78">
        <v>1</v>
      </c>
      <c r="F48" s="45">
        <v>175.03</v>
      </c>
      <c r="G48" s="42">
        <f t="shared" si="0"/>
        <v>175.03</v>
      </c>
    </row>
    <row r="49" spans="1:7">
      <c r="A49" s="77" t="s">
        <v>277</v>
      </c>
      <c r="B49" s="79" t="s">
        <v>335</v>
      </c>
      <c r="C49" s="77" t="s">
        <v>336</v>
      </c>
      <c r="D49" s="78" t="s">
        <v>246</v>
      </c>
      <c r="E49" s="78">
        <v>4</v>
      </c>
      <c r="F49" s="45">
        <v>377.6</v>
      </c>
      <c r="G49" s="42">
        <f t="shared" si="0"/>
        <v>1510.4</v>
      </c>
    </row>
    <row r="50" spans="1:7">
      <c r="A50" s="77" t="s">
        <v>277</v>
      </c>
      <c r="B50" s="77" t="s">
        <v>337</v>
      </c>
      <c r="C50" s="77" t="s">
        <v>338</v>
      </c>
      <c r="D50" s="78" t="s">
        <v>246</v>
      </c>
      <c r="E50" s="78">
        <v>10</v>
      </c>
      <c r="F50" s="45">
        <v>1176.46</v>
      </c>
      <c r="G50" s="42">
        <f t="shared" si="0"/>
        <v>11764.6</v>
      </c>
    </row>
    <row r="51" spans="1:7">
      <c r="A51" s="77" t="s">
        <v>277</v>
      </c>
      <c r="B51" s="79" t="s">
        <v>339</v>
      </c>
      <c r="C51" s="77" t="s">
        <v>340</v>
      </c>
      <c r="D51" s="78" t="s">
        <v>280</v>
      </c>
      <c r="E51" s="78">
        <v>12</v>
      </c>
      <c r="F51" s="45">
        <v>1040.82</v>
      </c>
      <c r="G51" s="42">
        <f t="shared" si="0"/>
        <v>12489.84</v>
      </c>
    </row>
    <row r="52" spans="1:7">
      <c r="A52" s="77" t="s">
        <v>191</v>
      </c>
      <c r="B52" s="77" t="s">
        <v>341</v>
      </c>
      <c r="C52" s="77" t="s">
        <v>342</v>
      </c>
      <c r="D52" s="78" t="s">
        <v>343</v>
      </c>
      <c r="E52" s="78">
        <v>5</v>
      </c>
      <c r="F52" s="45">
        <v>234.09</v>
      </c>
      <c r="G52" s="42">
        <f t="shared" si="0"/>
        <v>1170.45</v>
      </c>
    </row>
    <row r="53" spans="1:7">
      <c r="A53" s="77" t="s">
        <v>191</v>
      </c>
      <c r="B53" s="79" t="s">
        <v>344</v>
      </c>
      <c r="C53" s="77" t="s">
        <v>345</v>
      </c>
      <c r="D53" s="78" t="s">
        <v>246</v>
      </c>
      <c r="E53" s="78">
        <v>36</v>
      </c>
      <c r="F53" s="45">
        <v>27.13</v>
      </c>
      <c r="G53" s="42">
        <f t="shared" si="0"/>
        <v>976.68</v>
      </c>
    </row>
    <row r="54" spans="1:7">
      <c r="A54" s="77" t="s">
        <v>255</v>
      </c>
      <c r="B54" s="79" t="s">
        <v>346</v>
      </c>
      <c r="C54" s="77" t="s">
        <v>347</v>
      </c>
      <c r="D54" s="78" t="s">
        <v>348</v>
      </c>
      <c r="E54" s="78">
        <v>7</v>
      </c>
      <c r="F54" s="45">
        <v>2334.04</v>
      </c>
      <c r="G54" s="42">
        <f t="shared" si="0"/>
        <v>16338.279999999999</v>
      </c>
    </row>
    <row r="55" spans="1:7">
      <c r="A55" s="77" t="s">
        <v>255</v>
      </c>
      <c r="B55" s="77" t="s">
        <v>349</v>
      </c>
      <c r="C55" s="77" t="s">
        <v>350</v>
      </c>
      <c r="D55" s="78" t="s">
        <v>254</v>
      </c>
      <c r="E55" s="78">
        <v>5</v>
      </c>
      <c r="F55" s="45">
        <v>1179.0899999999999</v>
      </c>
      <c r="G55" s="42">
        <f t="shared" si="0"/>
        <v>5895.45</v>
      </c>
    </row>
    <row r="56" spans="1:7">
      <c r="A56" s="77" t="s">
        <v>255</v>
      </c>
      <c r="B56" s="79" t="s">
        <v>351</v>
      </c>
      <c r="C56" s="77" t="s">
        <v>352</v>
      </c>
      <c r="D56" s="78" t="s">
        <v>243</v>
      </c>
      <c r="E56" s="78">
        <v>1</v>
      </c>
      <c r="F56" s="45">
        <v>1192</v>
      </c>
      <c r="G56" s="42">
        <f t="shared" si="0"/>
        <v>1192</v>
      </c>
    </row>
    <row r="57" spans="1:7">
      <c r="A57" s="77" t="s">
        <v>255</v>
      </c>
      <c r="B57" s="77" t="s">
        <v>353</v>
      </c>
      <c r="C57" s="77" t="s">
        <v>354</v>
      </c>
      <c r="D57" s="78" t="s">
        <v>348</v>
      </c>
      <c r="E57" s="78">
        <v>6</v>
      </c>
      <c r="F57" s="45">
        <v>2592.46</v>
      </c>
      <c r="G57" s="42">
        <f t="shared" si="0"/>
        <v>15554.76</v>
      </c>
    </row>
    <row r="58" spans="1:7">
      <c r="A58" s="77" t="s">
        <v>191</v>
      </c>
      <c r="B58" s="77" t="s">
        <v>355</v>
      </c>
      <c r="C58" s="77" t="s">
        <v>356</v>
      </c>
      <c r="D58" s="78" t="s">
        <v>243</v>
      </c>
      <c r="E58" s="78">
        <v>7</v>
      </c>
      <c r="F58" s="45">
        <v>660.8</v>
      </c>
      <c r="G58" s="42">
        <f t="shared" si="0"/>
        <v>4625.5999999999995</v>
      </c>
    </row>
    <row r="59" spans="1:7">
      <c r="A59" s="77" t="s">
        <v>191</v>
      </c>
      <c r="B59" s="79" t="s">
        <v>357</v>
      </c>
      <c r="C59" s="77" t="s">
        <v>358</v>
      </c>
      <c r="D59" s="78" t="s">
        <v>246</v>
      </c>
      <c r="E59" s="78">
        <v>17</v>
      </c>
      <c r="F59" s="45">
        <v>536.9</v>
      </c>
      <c r="G59" s="42">
        <f t="shared" si="0"/>
        <v>9127.2999999999993</v>
      </c>
    </row>
    <row r="60" spans="1:7">
      <c r="A60" s="77" t="s">
        <v>191</v>
      </c>
      <c r="B60" s="77" t="s">
        <v>359</v>
      </c>
      <c r="C60" s="77" t="s">
        <v>360</v>
      </c>
      <c r="D60" s="78" t="s">
        <v>246</v>
      </c>
      <c r="E60" s="78">
        <v>15</v>
      </c>
      <c r="F60" s="45">
        <v>673.78</v>
      </c>
      <c r="G60" s="42">
        <f t="shared" si="0"/>
        <v>10106.699999999999</v>
      </c>
    </row>
    <row r="61" spans="1:7">
      <c r="A61" s="77" t="s">
        <v>249</v>
      </c>
      <c r="B61" s="79" t="s">
        <v>361</v>
      </c>
      <c r="C61" s="77" t="s">
        <v>362</v>
      </c>
      <c r="D61" s="78" t="s">
        <v>246</v>
      </c>
      <c r="E61" s="78">
        <v>4</v>
      </c>
      <c r="F61" s="45">
        <v>151</v>
      </c>
      <c r="G61" s="42">
        <f t="shared" si="0"/>
        <v>604</v>
      </c>
    </row>
    <row r="62" spans="1:7">
      <c r="A62" s="77" t="s">
        <v>191</v>
      </c>
      <c r="B62" s="77" t="s">
        <v>363</v>
      </c>
      <c r="C62" s="77" t="s">
        <v>364</v>
      </c>
      <c r="D62" s="78" t="s">
        <v>246</v>
      </c>
      <c r="E62" s="78">
        <v>1</v>
      </c>
      <c r="F62" s="45">
        <v>495</v>
      </c>
      <c r="G62" s="42">
        <f t="shared" si="0"/>
        <v>495</v>
      </c>
    </row>
    <row r="63" spans="1:7">
      <c r="A63" s="77" t="s">
        <v>255</v>
      </c>
      <c r="B63" s="79" t="s">
        <v>365</v>
      </c>
      <c r="C63" s="77" t="s">
        <v>366</v>
      </c>
      <c r="D63" s="78" t="s">
        <v>254</v>
      </c>
      <c r="E63" s="78">
        <v>12</v>
      </c>
      <c r="F63" s="45">
        <v>66.84</v>
      </c>
      <c r="G63" s="42">
        <f t="shared" si="0"/>
        <v>802.08</v>
      </c>
    </row>
    <row r="64" spans="1:7">
      <c r="A64" s="77" t="s">
        <v>255</v>
      </c>
      <c r="B64" s="77" t="s">
        <v>367</v>
      </c>
      <c r="C64" s="77" t="s">
        <v>368</v>
      </c>
      <c r="D64" s="78" t="s">
        <v>254</v>
      </c>
      <c r="E64" s="78">
        <v>9</v>
      </c>
      <c r="F64" s="45">
        <v>58.91</v>
      </c>
      <c r="G64" s="42">
        <f t="shared" si="0"/>
        <v>530.18999999999994</v>
      </c>
    </row>
    <row r="65" spans="1:7">
      <c r="A65" s="77" t="s">
        <v>191</v>
      </c>
      <c r="B65" s="77" t="s">
        <v>369</v>
      </c>
      <c r="C65" s="77" t="s">
        <v>370</v>
      </c>
      <c r="D65" s="78" t="s">
        <v>246</v>
      </c>
      <c r="E65" s="78">
        <v>12</v>
      </c>
      <c r="F65" s="45">
        <v>438.87</v>
      </c>
      <c r="G65" s="42">
        <f t="shared" si="0"/>
        <v>5266.4400000000005</v>
      </c>
    </row>
    <row r="66" spans="1:7">
      <c r="A66" s="77" t="s">
        <v>191</v>
      </c>
      <c r="B66" s="79" t="s">
        <v>371</v>
      </c>
      <c r="C66" s="77" t="s">
        <v>372</v>
      </c>
      <c r="D66" s="78" t="s">
        <v>246</v>
      </c>
      <c r="E66" s="78">
        <v>23</v>
      </c>
      <c r="F66" s="45">
        <v>46.61</v>
      </c>
      <c r="G66" s="42">
        <f t="shared" si="0"/>
        <v>1072.03</v>
      </c>
    </row>
    <row r="67" spans="1:7">
      <c r="A67" s="77" t="s">
        <v>191</v>
      </c>
      <c r="B67" s="77" t="s">
        <v>373</v>
      </c>
      <c r="C67" s="77" t="s">
        <v>374</v>
      </c>
      <c r="D67" s="78" t="s">
        <v>246</v>
      </c>
      <c r="E67" s="78">
        <v>6</v>
      </c>
      <c r="F67" s="45">
        <v>342.2</v>
      </c>
      <c r="G67" s="42">
        <f t="shared" si="0"/>
        <v>2053.1999999999998</v>
      </c>
    </row>
    <row r="68" spans="1:7">
      <c r="A68" s="77" t="s">
        <v>191</v>
      </c>
      <c r="B68" s="79" t="s">
        <v>375</v>
      </c>
      <c r="C68" s="77" t="s">
        <v>376</v>
      </c>
      <c r="D68" s="78" t="s">
        <v>246</v>
      </c>
      <c r="E68" s="78">
        <v>150</v>
      </c>
      <c r="F68" s="45">
        <v>124.79</v>
      </c>
      <c r="G68" s="42">
        <f t="shared" si="0"/>
        <v>18718.5</v>
      </c>
    </row>
    <row r="69" spans="1:7">
      <c r="A69" s="77" t="s">
        <v>277</v>
      </c>
      <c r="B69" s="79" t="s">
        <v>377</v>
      </c>
      <c r="C69" s="77" t="s">
        <v>378</v>
      </c>
      <c r="D69" s="78" t="s">
        <v>246</v>
      </c>
      <c r="E69" s="78">
        <v>1</v>
      </c>
      <c r="F69" s="45">
        <v>350</v>
      </c>
      <c r="G69" s="42">
        <f t="shared" si="0"/>
        <v>350</v>
      </c>
    </row>
    <row r="70" spans="1:7">
      <c r="A70" s="77" t="s">
        <v>191</v>
      </c>
      <c r="B70" s="77" t="s">
        <v>379</v>
      </c>
      <c r="C70" s="77" t="s">
        <v>380</v>
      </c>
      <c r="D70" s="78" t="s">
        <v>246</v>
      </c>
      <c r="E70" s="78">
        <v>12</v>
      </c>
      <c r="F70" s="45">
        <v>14.76</v>
      </c>
      <c r="G70" s="42">
        <f t="shared" ref="G70:G90" si="1">+F70*E70</f>
        <v>177.12</v>
      </c>
    </row>
    <row r="71" spans="1:7">
      <c r="A71" s="77" t="s">
        <v>191</v>
      </c>
      <c r="B71" s="77" t="s">
        <v>381</v>
      </c>
      <c r="C71" s="77" t="s">
        <v>382</v>
      </c>
      <c r="D71" s="78" t="s">
        <v>383</v>
      </c>
      <c r="E71" s="78">
        <v>35</v>
      </c>
      <c r="F71" s="45">
        <v>338.21</v>
      </c>
      <c r="G71" s="42">
        <f t="shared" si="1"/>
        <v>11837.349999999999</v>
      </c>
    </row>
    <row r="72" spans="1:7">
      <c r="A72" s="77" t="s">
        <v>191</v>
      </c>
      <c r="B72" s="79" t="s">
        <v>384</v>
      </c>
      <c r="C72" s="77" t="s">
        <v>385</v>
      </c>
      <c r="D72" s="78" t="s">
        <v>383</v>
      </c>
      <c r="E72" s="78">
        <v>2</v>
      </c>
      <c r="F72" s="45">
        <v>296.62</v>
      </c>
      <c r="G72" s="42">
        <f t="shared" si="1"/>
        <v>593.24</v>
      </c>
    </row>
    <row r="73" spans="1:7">
      <c r="A73" s="77" t="s">
        <v>386</v>
      </c>
      <c r="B73" s="77" t="s">
        <v>387</v>
      </c>
      <c r="C73" s="77" t="s">
        <v>388</v>
      </c>
      <c r="D73" s="78" t="s">
        <v>389</v>
      </c>
      <c r="E73" s="78">
        <v>43</v>
      </c>
      <c r="F73" s="45">
        <v>289.10000000000002</v>
      </c>
      <c r="G73" s="42">
        <f t="shared" si="1"/>
        <v>12431.300000000001</v>
      </c>
    </row>
    <row r="74" spans="1:7">
      <c r="A74" s="77" t="s">
        <v>386</v>
      </c>
      <c r="B74" s="79" t="s">
        <v>390</v>
      </c>
      <c r="C74" s="77" t="s">
        <v>391</v>
      </c>
      <c r="D74" s="78" t="s">
        <v>389</v>
      </c>
      <c r="E74" s="78">
        <v>24</v>
      </c>
      <c r="F74" s="45">
        <v>389.4</v>
      </c>
      <c r="G74" s="42">
        <f t="shared" si="1"/>
        <v>9345.5999999999985</v>
      </c>
    </row>
    <row r="75" spans="1:7">
      <c r="A75" s="77" t="s">
        <v>191</v>
      </c>
      <c r="B75" s="77" t="s">
        <v>392</v>
      </c>
      <c r="C75" s="77" t="s">
        <v>393</v>
      </c>
      <c r="D75" s="78" t="s">
        <v>246</v>
      </c>
      <c r="E75" s="78">
        <v>20</v>
      </c>
      <c r="F75" s="45">
        <v>30.09</v>
      </c>
      <c r="G75" s="42">
        <f t="shared" si="1"/>
        <v>601.79999999999995</v>
      </c>
    </row>
    <row r="76" spans="1:7">
      <c r="A76" s="77" t="s">
        <v>191</v>
      </c>
      <c r="B76" s="79" t="s">
        <v>394</v>
      </c>
      <c r="C76" s="77" t="s">
        <v>395</v>
      </c>
      <c r="D76" s="78" t="s">
        <v>246</v>
      </c>
      <c r="E76" s="78">
        <v>1</v>
      </c>
      <c r="F76" s="45">
        <v>1048</v>
      </c>
      <c r="G76" s="42">
        <f t="shared" si="1"/>
        <v>1048</v>
      </c>
    </row>
    <row r="77" spans="1:7">
      <c r="A77" s="77" t="s">
        <v>191</v>
      </c>
      <c r="B77" s="77" t="s">
        <v>396</v>
      </c>
      <c r="C77" s="77" t="s">
        <v>397</v>
      </c>
      <c r="D77" s="78" t="s">
        <v>243</v>
      </c>
      <c r="E77" s="78">
        <v>1</v>
      </c>
      <c r="F77" s="45">
        <v>666.45</v>
      </c>
      <c r="G77" s="42">
        <f t="shared" si="1"/>
        <v>666.45</v>
      </c>
    </row>
    <row r="78" spans="1:7">
      <c r="A78" s="77" t="s">
        <v>191</v>
      </c>
      <c r="B78" s="79" t="s">
        <v>398</v>
      </c>
      <c r="C78" s="77" t="s">
        <v>399</v>
      </c>
      <c r="D78" s="78" t="s">
        <v>243</v>
      </c>
      <c r="E78" s="78">
        <v>1</v>
      </c>
      <c r="F78" s="45">
        <v>856</v>
      </c>
      <c r="G78" s="42">
        <f t="shared" si="1"/>
        <v>856</v>
      </c>
    </row>
    <row r="79" spans="1:7">
      <c r="A79" s="77" t="s">
        <v>191</v>
      </c>
      <c r="B79" s="77" t="s">
        <v>400</v>
      </c>
      <c r="C79" s="77" t="s">
        <v>401</v>
      </c>
      <c r="D79" s="78" t="s">
        <v>243</v>
      </c>
      <c r="E79" s="78">
        <v>1</v>
      </c>
      <c r="F79" s="45">
        <v>2124</v>
      </c>
      <c r="G79" s="42">
        <f t="shared" si="1"/>
        <v>2124</v>
      </c>
    </row>
    <row r="80" spans="1:7">
      <c r="A80" s="77" t="s">
        <v>191</v>
      </c>
      <c r="B80" s="79" t="s">
        <v>402</v>
      </c>
      <c r="C80" s="77" t="s">
        <v>403</v>
      </c>
      <c r="D80" s="78" t="s">
        <v>243</v>
      </c>
      <c r="E80" s="78">
        <v>1</v>
      </c>
      <c r="F80" s="45">
        <v>2513.62</v>
      </c>
      <c r="G80" s="42">
        <f t="shared" si="1"/>
        <v>2513.62</v>
      </c>
    </row>
    <row r="81" spans="1:7">
      <c r="A81" s="77" t="s">
        <v>191</v>
      </c>
      <c r="B81" s="77" t="s">
        <v>404</v>
      </c>
      <c r="C81" s="77" t="s">
        <v>405</v>
      </c>
      <c r="D81" s="78" t="s">
        <v>243</v>
      </c>
      <c r="E81" s="78">
        <v>1</v>
      </c>
      <c r="F81" s="45">
        <v>666.45</v>
      </c>
      <c r="G81" s="42">
        <f t="shared" si="1"/>
        <v>666.45</v>
      </c>
    </row>
    <row r="82" spans="1:7">
      <c r="A82" s="77" t="s">
        <v>277</v>
      </c>
      <c r="B82" s="79" t="s">
        <v>406</v>
      </c>
      <c r="C82" s="77" t="s">
        <v>407</v>
      </c>
      <c r="D82" s="78" t="s">
        <v>246</v>
      </c>
      <c r="E82" s="78">
        <v>10</v>
      </c>
      <c r="F82" s="45">
        <v>198.24</v>
      </c>
      <c r="G82" s="42">
        <f t="shared" si="1"/>
        <v>1982.4</v>
      </c>
    </row>
    <row r="83" spans="1:7">
      <c r="A83" s="77" t="s">
        <v>191</v>
      </c>
      <c r="B83" s="77" t="s">
        <v>408</v>
      </c>
      <c r="C83" s="77" t="s">
        <v>409</v>
      </c>
      <c r="D83" s="78" t="s">
        <v>246</v>
      </c>
      <c r="E83" s="78">
        <v>57</v>
      </c>
      <c r="F83" s="45">
        <v>104.94</v>
      </c>
      <c r="G83" s="42">
        <f t="shared" si="1"/>
        <v>5981.58</v>
      </c>
    </row>
    <row r="84" spans="1:7">
      <c r="A84" s="77" t="s">
        <v>191</v>
      </c>
      <c r="B84" s="79" t="s">
        <v>410</v>
      </c>
      <c r="C84" s="77" t="s">
        <v>411</v>
      </c>
      <c r="D84" s="78" t="s">
        <v>246</v>
      </c>
      <c r="E84" s="78">
        <v>12</v>
      </c>
      <c r="F84" s="45">
        <v>328.04</v>
      </c>
      <c r="G84" s="42">
        <f t="shared" si="1"/>
        <v>3936.4800000000005</v>
      </c>
    </row>
    <row r="85" spans="1:7">
      <c r="A85" s="77" t="s">
        <v>191</v>
      </c>
      <c r="B85" s="77" t="s">
        <v>412</v>
      </c>
      <c r="C85" s="77" t="s">
        <v>413</v>
      </c>
      <c r="D85" s="78" t="s">
        <v>254</v>
      </c>
      <c r="E85" s="78">
        <v>10</v>
      </c>
      <c r="F85" s="45">
        <v>96.43</v>
      </c>
      <c r="G85" s="42">
        <f t="shared" si="1"/>
        <v>964.30000000000007</v>
      </c>
    </row>
    <row r="86" spans="1:7">
      <c r="A86" s="77" t="s">
        <v>217</v>
      </c>
      <c r="B86" s="77" t="s">
        <v>414</v>
      </c>
      <c r="C86" s="77" t="s">
        <v>415</v>
      </c>
      <c r="D86" s="78" t="s">
        <v>416</v>
      </c>
      <c r="E86" s="78">
        <v>1</v>
      </c>
      <c r="F86" s="45">
        <v>831</v>
      </c>
      <c r="G86" s="42">
        <f t="shared" si="1"/>
        <v>831</v>
      </c>
    </row>
    <row r="87" spans="1:7">
      <c r="A87" s="77" t="s">
        <v>191</v>
      </c>
      <c r="B87" s="79" t="s">
        <v>417</v>
      </c>
      <c r="C87" s="77" t="s">
        <v>418</v>
      </c>
      <c r="D87" s="78" t="s">
        <v>246</v>
      </c>
      <c r="E87" s="78">
        <v>20</v>
      </c>
      <c r="F87" s="45">
        <v>50.09</v>
      </c>
      <c r="G87" s="42">
        <f t="shared" si="1"/>
        <v>1001.8000000000001</v>
      </c>
    </row>
    <row r="88" spans="1:7">
      <c r="A88" s="77" t="s">
        <v>277</v>
      </c>
      <c r="B88" s="77" t="s">
        <v>419</v>
      </c>
      <c r="C88" s="77" t="s">
        <v>420</v>
      </c>
      <c r="D88" s="78" t="s">
        <v>254</v>
      </c>
      <c r="E88" s="78">
        <v>3</v>
      </c>
      <c r="F88" s="45">
        <v>150</v>
      </c>
      <c r="G88" s="42">
        <f t="shared" si="1"/>
        <v>450</v>
      </c>
    </row>
    <row r="89" spans="1:7">
      <c r="A89" s="77" t="s">
        <v>191</v>
      </c>
      <c r="B89" s="79" t="s">
        <v>421</v>
      </c>
      <c r="C89" s="77" t="s">
        <v>422</v>
      </c>
      <c r="D89" s="78" t="s">
        <v>246</v>
      </c>
      <c r="E89" s="78">
        <v>8</v>
      </c>
      <c r="F89" s="45">
        <v>73.16</v>
      </c>
      <c r="G89" s="42">
        <f t="shared" si="1"/>
        <v>585.28</v>
      </c>
    </row>
    <row r="90" spans="1:7">
      <c r="A90" s="77" t="s">
        <v>255</v>
      </c>
      <c r="B90" s="77" t="s">
        <v>423</v>
      </c>
      <c r="C90" s="77" t="s">
        <v>424</v>
      </c>
      <c r="D90" s="78" t="s">
        <v>254</v>
      </c>
      <c r="E90" s="78">
        <v>55</v>
      </c>
      <c r="F90" s="45">
        <v>34.18</v>
      </c>
      <c r="G90" s="42">
        <f t="shared" si="1"/>
        <v>1879.9</v>
      </c>
    </row>
    <row r="91" spans="1:7">
      <c r="A91" s="101" t="s">
        <v>156</v>
      </c>
      <c r="B91" s="101"/>
      <c r="C91" s="101"/>
      <c r="D91" s="101"/>
      <c r="E91" s="101"/>
      <c r="F91" s="101"/>
      <c r="G91" s="80">
        <f>SUM(G6:G90)</f>
        <v>354870.2900000001</v>
      </c>
    </row>
  </sheetData>
  <mergeCells count="1">
    <mergeCell ref="A91:F91"/>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21E4-2F1F-478D-B879-44156418E533}">
  <dimension ref="A1:H19"/>
  <sheetViews>
    <sheetView zoomScaleNormal="100" workbookViewId="0">
      <selection activeCell="J9" sqref="J9"/>
    </sheetView>
  </sheetViews>
  <sheetFormatPr baseColWidth="10" defaultRowHeight="14.25"/>
  <cols>
    <col min="1" max="4" width="11.42578125" style="2"/>
    <col min="5" max="5" width="9.7109375" style="2" customWidth="1"/>
    <col min="6" max="6" width="20.7109375" style="2" customWidth="1"/>
    <col min="7" max="7" width="18.85546875" style="2" customWidth="1"/>
    <col min="8" max="8" width="20.42578125" style="2" customWidth="1"/>
    <col min="9" max="259" width="11.42578125" style="2"/>
    <col min="260" max="260" width="5.7109375" style="2" customWidth="1"/>
    <col min="261" max="263" width="13.7109375" style="2" customWidth="1"/>
    <col min="264" max="264" width="13.42578125" style="2" customWidth="1"/>
    <col min="265" max="515" width="11.42578125" style="2"/>
    <col min="516" max="516" width="5.7109375" style="2" customWidth="1"/>
    <col min="517" max="519" width="13.7109375" style="2" customWidth="1"/>
    <col min="520" max="520" width="13.42578125" style="2" customWidth="1"/>
    <col min="521" max="771" width="11.42578125" style="2"/>
    <col min="772" max="772" width="5.7109375" style="2" customWidth="1"/>
    <col min="773" max="775" width="13.7109375" style="2" customWidth="1"/>
    <col min="776" max="776" width="13.42578125" style="2" customWidth="1"/>
    <col min="777" max="1027" width="11.42578125" style="2"/>
    <col min="1028" max="1028" width="5.7109375" style="2" customWidth="1"/>
    <col min="1029" max="1031" width="13.7109375" style="2" customWidth="1"/>
    <col min="1032" max="1032" width="13.42578125" style="2" customWidth="1"/>
    <col min="1033" max="1283" width="11.42578125" style="2"/>
    <col min="1284" max="1284" width="5.7109375" style="2" customWidth="1"/>
    <col min="1285" max="1287" width="13.7109375" style="2" customWidth="1"/>
    <col min="1288" max="1288" width="13.42578125" style="2" customWidth="1"/>
    <col min="1289" max="1539" width="11.42578125" style="2"/>
    <col min="1540" max="1540" width="5.7109375" style="2" customWidth="1"/>
    <col min="1541" max="1543" width="13.7109375" style="2" customWidth="1"/>
    <col min="1544" max="1544" width="13.42578125" style="2" customWidth="1"/>
    <col min="1545" max="1795" width="11.42578125" style="2"/>
    <col min="1796" max="1796" width="5.7109375" style="2" customWidth="1"/>
    <col min="1797" max="1799" width="13.7109375" style="2" customWidth="1"/>
    <col min="1800" max="1800" width="13.42578125" style="2" customWidth="1"/>
    <col min="1801" max="2051" width="11.42578125" style="2"/>
    <col min="2052" max="2052" width="5.7109375" style="2" customWidth="1"/>
    <col min="2053" max="2055" width="13.7109375" style="2" customWidth="1"/>
    <col min="2056" max="2056" width="13.42578125" style="2" customWidth="1"/>
    <col min="2057" max="2307" width="11.42578125" style="2"/>
    <col min="2308" max="2308" width="5.7109375" style="2" customWidth="1"/>
    <col min="2309" max="2311" width="13.7109375" style="2" customWidth="1"/>
    <col min="2312" max="2312" width="13.42578125" style="2" customWidth="1"/>
    <col min="2313" max="2563" width="11.42578125" style="2"/>
    <col min="2564" max="2564" width="5.7109375" style="2" customWidth="1"/>
    <col min="2565" max="2567" width="13.7109375" style="2" customWidth="1"/>
    <col min="2568" max="2568" width="13.42578125" style="2" customWidth="1"/>
    <col min="2569" max="2819" width="11.42578125" style="2"/>
    <col min="2820" max="2820" width="5.7109375" style="2" customWidth="1"/>
    <col min="2821" max="2823" width="13.7109375" style="2" customWidth="1"/>
    <col min="2824" max="2824" width="13.42578125" style="2" customWidth="1"/>
    <col min="2825" max="3075" width="11.42578125" style="2"/>
    <col min="3076" max="3076" width="5.7109375" style="2" customWidth="1"/>
    <col min="3077" max="3079" width="13.7109375" style="2" customWidth="1"/>
    <col min="3080" max="3080" width="13.42578125" style="2" customWidth="1"/>
    <col min="3081" max="3331" width="11.42578125" style="2"/>
    <col min="3332" max="3332" width="5.7109375" style="2" customWidth="1"/>
    <col min="3333" max="3335" width="13.7109375" style="2" customWidth="1"/>
    <col min="3336" max="3336" width="13.42578125" style="2" customWidth="1"/>
    <col min="3337" max="3587" width="11.42578125" style="2"/>
    <col min="3588" max="3588" width="5.7109375" style="2" customWidth="1"/>
    <col min="3589" max="3591" width="13.7109375" style="2" customWidth="1"/>
    <col min="3592" max="3592" width="13.42578125" style="2" customWidth="1"/>
    <col min="3593" max="3843" width="11.42578125" style="2"/>
    <col min="3844" max="3844" width="5.7109375" style="2" customWidth="1"/>
    <col min="3845" max="3847" width="13.7109375" style="2" customWidth="1"/>
    <col min="3848" max="3848" width="13.42578125" style="2" customWidth="1"/>
    <col min="3849" max="4099" width="11.42578125" style="2"/>
    <col min="4100" max="4100" width="5.7109375" style="2" customWidth="1"/>
    <col min="4101" max="4103" width="13.7109375" style="2" customWidth="1"/>
    <col min="4104" max="4104" width="13.42578125" style="2" customWidth="1"/>
    <col min="4105" max="4355" width="11.42578125" style="2"/>
    <col min="4356" max="4356" width="5.7109375" style="2" customWidth="1"/>
    <col min="4357" max="4359" width="13.7109375" style="2" customWidth="1"/>
    <col min="4360" max="4360" width="13.42578125" style="2" customWidth="1"/>
    <col min="4361" max="4611" width="11.42578125" style="2"/>
    <col min="4612" max="4612" width="5.7109375" style="2" customWidth="1"/>
    <col min="4613" max="4615" width="13.7109375" style="2" customWidth="1"/>
    <col min="4616" max="4616" width="13.42578125" style="2" customWidth="1"/>
    <col min="4617" max="4867" width="11.42578125" style="2"/>
    <col min="4868" max="4868" width="5.7109375" style="2" customWidth="1"/>
    <col min="4869" max="4871" width="13.7109375" style="2" customWidth="1"/>
    <col min="4872" max="4872" width="13.42578125" style="2" customWidth="1"/>
    <col min="4873" max="5123" width="11.42578125" style="2"/>
    <col min="5124" max="5124" width="5.7109375" style="2" customWidth="1"/>
    <col min="5125" max="5127" width="13.7109375" style="2" customWidth="1"/>
    <col min="5128" max="5128" width="13.42578125" style="2" customWidth="1"/>
    <col min="5129" max="5379" width="11.42578125" style="2"/>
    <col min="5380" max="5380" width="5.7109375" style="2" customWidth="1"/>
    <col min="5381" max="5383" width="13.7109375" style="2" customWidth="1"/>
    <col min="5384" max="5384" width="13.42578125" style="2" customWidth="1"/>
    <col min="5385" max="5635" width="11.42578125" style="2"/>
    <col min="5636" max="5636" width="5.7109375" style="2" customWidth="1"/>
    <col min="5637" max="5639" width="13.7109375" style="2" customWidth="1"/>
    <col min="5640" max="5640" width="13.42578125" style="2" customWidth="1"/>
    <col min="5641" max="5891" width="11.42578125" style="2"/>
    <col min="5892" max="5892" width="5.7109375" style="2" customWidth="1"/>
    <col min="5893" max="5895" width="13.7109375" style="2" customWidth="1"/>
    <col min="5896" max="5896" width="13.42578125" style="2" customWidth="1"/>
    <col min="5897" max="6147" width="11.42578125" style="2"/>
    <col min="6148" max="6148" width="5.7109375" style="2" customWidth="1"/>
    <col min="6149" max="6151" width="13.7109375" style="2" customWidth="1"/>
    <col min="6152" max="6152" width="13.42578125" style="2" customWidth="1"/>
    <col min="6153" max="6403" width="11.42578125" style="2"/>
    <col min="6404" max="6404" width="5.7109375" style="2" customWidth="1"/>
    <col min="6405" max="6407" width="13.7109375" style="2" customWidth="1"/>
    <col min="6408" max="6408" width="13.42578125" style="2" customWidth="1"/>
    <col min="6409" max="6659" width="11.42578125" style="2"/>
    <col min="6660" max="6660" width="5.7109375" style="2" customWidth="1"/>
    <col min="6661" max="6663" width="13.7109375" style="2" customWidth="1"/>
    <col min="6664" max="6664" width="13.42578125" style="2" customWidth="1"/>
    <col min="6665" max="6915" width="11.42578125" style="2"/>
    <col min="6916" max="6916" width="5.7109375" style="2" customWidth="1"/>
    <col min="6917" max="6919" width="13.7109375" style="2" customWidth="1"/>
    <col min="6920" max="6920" width="13.42578125" style="2" customWidth="1"/>
    <col min="6921" max="7171" width="11.42578125" style="2"/>
    <col min="7172" max="7172" width="5.7109375" style="2" customWidth="1"/>
    <col min="7173" max="7175" width="13.7109375" style="2" customWidth="1"/>
    <col min="7176" max="7176" width="13.42578125" style="2" customWidth="1"/>
    <col min="7177" max="7427" width="11.42578125" style="2"/>
    <col min="7428" max="7428" width="5.7109375" style="2" customWidth="1"/>
    <col min="7429" max="7431" width="13.7109375" style="2" customWidth="1"/>
    <col min="7432" max="7432" width="13.42578125" style="2" customWidth="1"/>
    <col min="7433" max="7683" width="11.42578125" style="2"/>
    <col min="7684" max="7684" width="5.7109375" style="2" customWidth="1"/>
    <col min="7685" max="7687" width="13.7109375" style="2" customWidth="1"/>
    <col min="7688" max="7688" width="13.42578125" style="2" customWidth="1"/>
    <col min="7689" max="7939" width="11.42578125" style="2"/>
    <col min="7940" max="7940" width="5.7109375" style="2" customWidth="1"/>
    <col min="7941" max="7943" width="13.7109375" style="2" customWidth="1"/>
    <col min="7944" max="7944" width="13.42578125" style="2" customWidth="1"/>
    <col min="7945" max="8195" width="11.42578125" style="2"/>
    <col min="8196" max="8196" width="5.7109375" style="2" customWidth="1"/>
    <col min="8197" max="8199" width="13.7109375" style="2" customWidth="1"/>
    <col min="8200" max="8200" width="13.42578125" style="2" customWidth="1"/>
    <col min="8201" max="8451" width="11.42578125" style="2"/>
    <col min="8452" max="8452" width="5.7109375" style="2" customWidth="1"/>
    <col min="8453" max="8455" width="13.7109375" style="2" customWidth="1"/>
    <col min="8456" max="8456" width="13.42578125" style="2" customWidth="1"/>
    <col min="8457" max="8707" width="11.42578125" style="2"/>
    <col min="8708" max="8708" width="5.7109375" style="2" customWidth="1"/>
    <col min="8709" max="8711" width="13.7109375" style="2" customWidth="1"/>
    <col min="8712" max="8712" width="13.42578125" style="2" customWidth="1"/>
    <col min="8713" max="8963" width="11.42578125" style="2"/>
    <col min="8964" max="8964" width="5.7109375" style="2" customWidth="1"/>
    <col min="8965" max="8967" width="13.7109375" style="2" customWidth="1"/>
    <col min="8968" max="8968" width="13.42578125" style="2" customWidth="1"/>
    <col min="8969" max="9219" width="11.42578125" style="2"/>
    <col min="9220" max="9220" width="5.7109375" style="2" customWidth="1"/>
    <col min="9221" max="9223" width="13.7109375" style="2" customWidth="1"/>
    <col min="9224" max="9224" width="13.42578125" style="2" customWidth="1"/>
    <col min="9225" max="9475" width="11.42578125" style="2"/>
    <col min="9476" max="9476" width="5.7109375" style="2" customWidth="1"/>
    <col min="9477" max="9479" width="13.7109375" style="2" customWidth="1"/>
    <col min="9480" max="9480" width="13.42578125" style="2" customWidth="1"/>
    <col min="9481" max="9731" width="11.42578125" style="2"/>
    <col min="9732" max="9732" width="5.7109375" style="2" customWidth="1"/>
    <col min="9733" max="9735" width="13.7109375" style="2" customWidth="1"/>
    <col min="9736" max="9736" width="13.42578125" style="2" customWidth="1"/>
    <col min="9737" max="9987" width="11.42578125" style="2"/>
    <col min="9988" max="9988" width="5.7109375" style="2" customWidth="1"/>
    <col min="9989" max="9991" width="13.7109375" style="2" customWidth="1"/>
    <col min="9992" max="9992" width="13.42578125" style="2" customWidth="1"/>
    <col min="9993" max="10243" width="11.42578125" style="2"/>
    <col min="10244" max="10244" width="5.7109375" style="2" customWidth="1"/>
    <col min="10245" max="10247" width="13.7109375" style="2" customWidth="1"/>
    <col min="10248" max="10248" width="13.42578125" style="2" customWidth="1"/>
    <col min="10249" max="10499" width="11.42578125" style="2"/>
    <col min="10500" max="10500" width="5.7109375" style="2" customWidth="1"/>
    <col min="10501" max="10503" width="13.7109375" style="2" customWidth="1"/>
    <col min="10504" max="10504" width="13.42578125" style="2" customWidth="1"/>
    <col min="10505" max="10755" width="11.42578125" style="2"/>
    <col min="10756" max="10756" width="5.7109375" style="2" customWidth="1"/>
    <col min="10757" max="10759" width="13.7109375" style="2" customWidth="1"/>
    <col min="10760" max="10760" width="13.42578125" style="2" customWidth="1"/>
    <col min="10761" max="11011" width="11.42578125" style="2"/>
    <col min="11012" max="11012" width="5.7109375" style="2" customWidth="1"/>
    <col min="11013" max="11015" width="13.7109375" style="2" customWidth="1"/>
    <col min="11016" max="11016" width="13.42578125" style="2" customWidth="1"/>
    <col min="11017" max="11267" width="11.42578125" style="2"/>
    <col min="11268" max="11268" width="5.7109375" style="2" customWidth="1"/>
    <col min="11269" max="11271" width="13.7109375" style="2" customWidth="1"/>
    <col min="11272" max="11272" width="13.42578125" style="2" customWidth="1"/>
    <col min="11273" max="11523" width="11.42578125" style="2"/>
    <col min="11524" max="11524" width="5.7109375" style="2" customWidth="1"/>
    <col min="11525" max="11527" width="13.7109375" style="2" customWidth="1"/>
    <col min="11528" max="11528" width="13.42578125" style="2" customWidth="1"/>
    <col min="11529" max="11779" width="11.42578125" style="2"/>
    <col min="11780" max="11780" width="5.7109375" style="2" customWidth="1"/>
    <col min="11781" max="11783" width="13.7109375" style="2" customWidth="1"/>
    <col min="11784" max="11784" width="13.42578125" style="2" customWidth="1"/>
    <col min="11785" max="12035" width="11.42578125" style="2"/>
    <col min="12036" max="12036" width="5.7109375" style="2" customWidth="1"/>
    <col min="12037" max="12039" width="13.7109375" style="2" customWidth="1"/>
    <col min="12040" max="12040" width="13.42578125" style="2" customWidth="1"/>
    <col min="12041" max="12291" width="11.42578125" style="2"/>
    <col min="12292" max="12292" width="5.7109375" style="2" customWidth="1"/>
    <col min="12293" max="12295" width="13.7109375" style="2" customWidth="1"/>
    <col min="12296" max="12296" width="13.42578125" style="2" customWidth="1"/>
    <col min="12297" max="12547" width="11.42578125" style="2"/>
    <col min="12548" max="12548" width="5.7109375" style="2" customWidth="1"/>
    <col min="12549" max="12551" width="13.7109375" style="2" customWidth="1"/>
    <col min="12552" max="12552" width="13.42578125" style="2" customWidth="1"/>
    <col min="12553" max="12803" width="11.42578125" style="2"/>
    <col min="12804" max="12804" width="5.7109375" style="2" customWidth="1"/>
    <col min="12805" max="12807" width="13.7109375" style="2" customWidth="1"/>
    <col min="12808" max="12808" width="13.42578125" style="2" customWidth="1"/>
    <col min="12809" max="13059" width="11.42578125" style="2"/>
    <col min="13060" max="13060" width="5.7109375" style="2" customWidth="1"/>
    <col min="13061" max="13063" width="13.7109375" style="2" customWidth="1"/>
    <col min="13064" max="13064" width="13.42578125" style="2" customWidth="1"/>
    <col min="13065" max="13315" width="11.42578125" style="2"/>
    <col min="13316" max="13316" width="5.7109375" style="2" customWidth="1"/>
    <col min="13317" max="13319" width="13.7109375" style="2" customWidth="1"/>
    <col min="13320" max="13320" width="13.42578125" style="2" customWidth="1"/>
    <col min="13321" max="13571" width="11.42578125" style="2"/>
    <col min="13572" max="13572" width="5.7109375" style="2" customWidth="1"/>
    <col min="13573" max="13575" width="13.7109375" style="2" customWidth="1"/>
    <col min="13576" max="13576" width="13.42578125" style="2" customWidth="1"/>
    <col min="13577" max="13827" width="11.42578125" style="2"/>
    <col min="13828" max="13828" width="5.7109375" style="2" customWidth="1"/>
    <col min="13829" max="13831" width="13.7109375" style="2" customWidth="1"/>
    <col min="13832" max="13832" width="13.42578125" style="2" customWidth="1"/>
    <col min="13833" max="14083" width="11.42578125" style="2"/>
    <col min="14084" max="14084" width="5.7109375" style="2" customWidth="1"/>
    <col min="14085" max="14087" width="13.7109375" style="2" customWidth="1"/>
    <col min="14088" max="14088" width="13.42578125" style="2" customWidth="1"/>
    <col min="14089" max="14339" width="11.42578125" style="2"/>
    <col min="14340" max="14340" width="5.7109375" style="2" customWidth="1"/>
    <col min="14341" max="14343" width="13.7109375" style="2" customWidth="1"/>
    <col min="14344" max="14344" width="13.42578125" style="2" customWidth="1"/>
    <col min="14345" max="14595" width="11.42578125" style="2"/>
    <col min="14596" max="14596" width="5.7109375" style="2" customWidth="1"/>
    <col min="14597" max="14599" width="13.7109375" style="2" customWidth="1"/>
    <col min="14600" max="14600" width="13.42578125" style="2" customWidth="1"/>
    <col min="14601" max="14851" width="11.42578125" style="2"/>
    <col min="14852" max="14852" width="5.7109375" style="2" customWidth="1"/>
    <col min="14853" max="14855" width="13.7109375" style="2" customWidth="1"/>
    <col min="14856" max="14856" width="13.42578125" style="2" customWidth="1"/>
    <col min="14857" max="15107" width="11.42578125" style="2"/>
    <col min="15108" max="15108" width="5.7109375" style="2" customWidth="1"/>
    <col min="15109" max="15111" width="13.7109375" style="2" customWidth="1"/>
    <col min="15112" max="15112" width="13.42578125" style="2" customWidth="1"/>
    <col min="15113" max="15363" width="11.42578125" style="2"/>
    <col min="15364" max="15364" width="5.7109375" style="2" customWidth="1"/>
    <col min="15365" max="15367" width="13.7109375" style="2" customWidth="1"/>
    <col min="15368" max="15368" width="13.42578125" style="2" customWidth="1"/>
    <col min="15369" max="15619" width="11.42578125" style="2"/>
    <col min="15620" max="15620" width="5.7109375" style="2" customWidth="1"/>
    <col min="15621" max="15623" width="13.7109375" style="2" customWidth="1"/>
    <col min="15624" max="15624" width="13.42578125" style="2" customWidth="1"/>
    <col min="15625" max="15875" width="11.42578125" style="2"/>
    <col min="15876" max="15876" width="5.7109375" style="2" customWidth="1"/>
    <col min="15877" max="15879" width="13.7109375" style="2" customWidth="1"/>
    <col min="15880" max="15880" width="13.42578125" style="2" customWidth="1"/>
    <col min="15881" max="16131" width="11.42578125" style="2"/>
    <col min="16132" max="16132" width="5.7109375" style="2" customWidth="1"/>
    <col min="16133" max="16135" width="13.7109375" style="2" customWidth="1"/>
    <col min="16136" max="16136" width="13.42578125" style="2" customWidth="1"/>
    <col min="16137" max="16384" width="11.42578125" style="2"/>
  </cols>
  <sheetData>
    <row r="1" spans="1:8" ht="15">
      <c r="A1" s="7" t="s">
        <v>598</v>
      </c>
      <c r="B1" s="7" t="s">
        <v>128</v>
      </c>
    </row>
    <row r="2" spans="1:8" ht="15">
      <c r="A2" s="2" t="s">
        <v>228</v>
      </c>
    </row>
    <row r="3" spans="1:8">
      <c r="A3" s="2" t="s">
        <v>129</v>
      </c>
    </row>
    <row r="5" spans="1:8" ht="15">
      <c r="A5" s="102" t="s">
        <v>130</v>
      </c>
      <c r="B5" s="103"/>
      <c r="C5" s="103"/>
      <c r="D5" s="103"/>
      <c r="E5" s="104"/>
      <c r="F5" s="38">
        <v>2018</v>
      </c>
      <c r="G5" s="39" t="s">
        <v>131</v>
      </c>
      <c r="H5" s="39" t="s">
        <v>132</v>
      </c>
    </row>
    <row r="6" spans="1:8">
      <c r="A6" s="40" t="s">
        <v>133</v>
      </c>
      <c r="B6" s="30"/>
      <c r="C6" s="30"/>
      <c r="D6" s="30"/>
      <c r="E6" s="41"/>
      <c r="F6" s="42">
        <v>4275057.3</v>
      </c>
      <c r="G6" s="42">
        <v>780230.5</v>
      </c>
      <c r="H6" s="42">
        <f>+F6-G6</f>
        <v>3494826.8</v>
      </c>
    </row>
    <row r="7" spans="1:8">
      <c r="A7" s="40" t="s">
        <v>134</v>
      </c>
      <c r="B7" s="43"/>
      <c r="C7" s="43"/>
      <c r="D7" s="43"/>
      <c r="E7" s="44"/>
      <c r="F7" s="42">
        <v>2768831.26</v>
      </c>
      <c r="G7" s="42">
        <v>2072878.2</v>
      </c>
      <c r="H7" s="42">
        <f t="shared" ref="H7:H16" si="0">+F7-G7</f>
        <v>695953.05999999982</v>
      </c>
    </row>
    <row r="8" spans="1:8">
      <c r="A8" s="40" t="s">
        <v>135</v>
      </c>
      <c r="B8" s="43"/>
      <c r="C8" s="43"/>
      <c r="D8" s="43"/>
      <c r="E8" s="44"/>
      <c r="F8" s="42">
        <v>1326015.3600000001</v>
      </c>
      <c r="G8" s="42">
        <v>142252.91</v>
      </c>
      <c r="H8" s="42">
        <f t="shared" si="0"/>
        <v>1183762.4500000002</v>
      </c>
    </row>
    <row r="9" spans="1:8">
      <c r="A9" s="40" t="s">
        <v>136</v>
      </c>
      <c r="B9" s="43"/>
      <c r="C9" s="43"/>
      <c r="D9" s="43"/>
      <c r="E9" s="44"/>
      <c r="F9" s="42">
        <v>8019.02</v>
      </c>
      <c r="G9" s="42">
        <v>1737.02</v>
      </c>
      <c r="H9" s="42">
        <f t="shared" si="0"/>
        <v>6282</v>
      </c>
    </row>
    <row r="10" spans="1:8">
      <c r="A10" s="40" t="s">
        <v>137</v>
      </c>
      <c r="B10" s="43"/>
      <c r="C10" s="43"/>
      <c r="D10" s="43"/>
      <c r="E10" s="44"/>
      <c r="F10" s="42">
        <v>441141.64</v>
      </c>
      <c r="G10" s="42">
        <v>190180.39</v>
      </c>
      <c r="H10" s="42">
        <f t="shared" si="0"/>
        <v>250961.25</v>
      </c>
    </row>
    <row r="11" spans="1:8">
      <c r="A11" s="40" t="s">
        <v>138</v>
      </c>
      <c r="B11" s="43"/>
      <c r="C11" s="43"/>
      <c r="D11" s="43"/>
      <c r="E11" s="44"/>
      <c r="F11" s="42">
        <v>5006358.5599999996</v>
      </c>
      <c r="G11" s="42">
        <v>2102882.08</v>
      </c>
      <c r="H11" s="42">
        <f t="shared" si="0"/>
        <v>2903476.4799999995</v>
      </c>
    </row>
    <row r="12" spans="1:8">
      <c r="A12" s="40" t="s">
        <v>139</v>
      </c>
      <c r="B12" s="43"/>
      <c r="C12" s="43"/>
      <c r="D12" s="43"/>
      <c r="E12" s="44"/>
      <c r="F12" s="45">
        <v>661002.88</v>
      </c>
      <c r="G12" s="45">
        <v>141816.06</v>
      </c>
      <c r="H12" s="42">
        <f t="shared" si="0"/>
        <v>519186.82</v>
      </c>
    </row>
    <row r="13" spans="1:8">
      <c r="A13" s="40" t="s">
        <v>140</v>
      </c>
      <c r="B13" s="43"/>
      <c r="C13" s="43"/>
      <c r="D13" s="43"/>
      <c r="E13" s="44"/>
      <c r="F13" s="45">
        <v>3306950</v>
      </c>
      <c r="G13" s="45">
        <v>0</v>
      </c>
      <c r="H13" s="42">
        <f t="shared" si="0"/>
        <v>3306950</v>
      </c>
    </row>
    <row r="14" spans="1:8">
      <c r="A14" s="40" t="s">
        <v>141</v>
      </c>
      <c r="B14" s="43"/>
      <c r="C14" s="43"/>
      <c r="D14" s="43"/>
      <c r="E14" s="44"/>
      <c r="F14" s="42">
        <v>28261</v>
      </c>
      <c r="G14" s="42">
        <v>1883.53</v>
      </c>
      <c r="H14" s="42">
        <f t="shared" si="0"/>
        <v>26377.47</v>
      </c>
    </row>
    <row r="15" spans="1:8">
      <c r="A15" s="40" t="s">
        <v>142</v>
      </c>
      <c r="B15" s="43"/>
      <c r="C15" s="43"/>
      <c r="D15" s="43"/>
      <c r="E15" s="44"/>
      <c r="F15" s="42">
        <v>162133.28</v>
      </c>
      <c r="G15" s="42">
        <v>6996.86</v>
      </c>
      <c r="H15" s="42">
        <f t="shared" si="0"/>
        <v>155136.42000000001</v>
      </c>
    </row>
    <row r="16" spans="1:8">
      <c r="A16" s="40" t="s">
        <v>143</v>
      </c>
      <c r="B16" s="43"/>
      <c r="C16" s="43"/>
      <c r="D16" s="43"/>
      <c r="E16" s="44"/>
      <c r="F16" s="46">
        <v>13924</v>
      </c>
      <c r="G16" s="46">
        <v>3515.97</v>
      </c>
      <c r="H16" s="42">
        <f t="shared" si="0"/>
        <v>10408.030000000001</v>
      </c>
    </row>
    <row r="17" spans="1:8" ht="15.75" thickBot="1">
      <c r="A17" s="47"/>
      <c r="B17" s="30"/>
      <c r="C17" s="48" t="s">
        <v>144</v>
      </c>
      <c r="D17" s="30"/>
      <c r="E17" s="41"/>
      <c r="F17" s="49">
        <f>SUM(F6:F16)</f>
        <v>17997694.300000004</v>
      </c>
      <c r="G17" s="49">
        <f>SUM(G6:G16)</f>
        <v>5444373.5200000005</v>
      </c>
      <c r="H17" s="49">
        <f>SUM(H6:H16)</f>
        <v>12553320.779999999</v>
      </c>
    </row>
    <row r="18" spans="1:8" ht="15" thickTop="1">
      <c r="H18" s="9"/>
    </row>
    <row r="19" spans="1:8">
      <c r="F19" s="9"/>
    </row>
  </sheetData>
  <mergeCells count="1">
    <mergeCell ref="A5:E5"/>
  </mergeCells>
  <pageMargins left="0.7" right="0.7" top="0.75" bottom="0.75" header="0.3" footer="0.3"/>
  <pageSetup orientation="landscape" horizontalDpi="0" verticalDpi="0" r:id="rId1"/>
  <ignoredErrors>
    <ignoredError sqref="F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BC6F4-C28D-417F-8DBC-AF8434A01859}">
  <dimension ref="A1:G31"/>
  <sheetViews>
    <sheetView view="pageBreakPreview" zoomScale="60" zoomScaleNormal="100" workbookViewId="0">
      <selection activeCell="E15" sqref="E15"/>
    </sheetView>
  </sheetViews>
  <sheetFormatPr baseColWidth="10" defaultColWidth="15.85546875" defaultRowHeight="14.25"/>
  <cols>
    <col min="1" max="16384" width="15.85546875" style="2"/>
  </cols>
  <sheetData>
    <row r="1" spans="1:7" ht="15">
      <c r="A1" s="7" t="s">
        <v>145</v>
      </c>
      <c r="B1" s="7" t="s">
        <v>146</v>
      </c>
    </row>
    <row r="2" spans="1:7">
      <c r="A2" s="2" t="s">
        <v>229</v>
      </c>
    </row>
    <row r="3" spans="1:7" ht="15">
      <c r="A3" s="2" t="s">
        <v>230</v>
      </c>
    </row>
    <row r="5" spans="1:7">
      <c r="A5" s="2" t="s">
        <v>147</v>
      </c>
      <c r="F5" s="9"/>
      <c r="G5" s="9"/>
    </row>
    <row r="6" spans="1:7">
      <c r="A6" s="2" t="s">
        <v>148</v>
      </c>
      <c r="F6" s="9"/>
      <c r="G6" s="9"/>
    </row>
    <row r="7" spans="1:7" ht="15">
      <c r="A7" s="7" t="s">
        <v>149</v>
      </c>
      <c r="D7" s="27">
        <v>200703.99</v>
      </c>
    </row>
    <row r="8" spans="1:7" ht="15.75" thickBot="1">
      <c r="D8" s="31">
        <f>+D7</f>
        <v>200703.99</v>
      </c>
      <c r="F8" s="9"/>
    </row>
    <row r="9" spans="1:7" ht="15" thickTop="1"/>
    <row r="10" spans="1:7" ht="15">
      <c r="A10" s="7" t="s">
        <v>150</v>
      </c>
    </row>
    <row r="11" spans="1:7">
      <c r="A11" s="2" t="s">
        <v>151</v>
      </c>
    </row>
    <row r="12" spans="1:7">
      <c r="A12" s="2" t="s">
        <v>152</v>
      </c>
      <c r="B12" s="27">
        <v>14985.39</v>
      </c>
      <c r="C12" s="32" t="s">
        <v>153</v>
      </c>
    </row>
    <row r="13" spans="1:7">
      <c r="A13" s="2" t="s">
        <v>154</v>
      </c>
      <c r="B13" s="27">
        <v>14985.39</v>
      </c>
      <c r="C13" s="32" t="s">
        <v>153</v>
      </c>
    </row>
    <row r="14" spans="1:7" ht="15.75" thickBot="1">
      <c r="A14" s="7" t="s">
        <v>155</v>
      </c>
      <c r="B14" s="33">
        <f>SUM(B12:B13)</f>
        <v>29970.78</v>
      </c>
      <c r="C14" s="34"/>
      <c r="D14" s="7" t="s">
        <v>156</v>
      </c>
    </row>
    <row r="15" spans="1:7" ht="15" thickTop="1"/>
    <row r="16" spans="1:7" ht="15">
      <c r="A16" s="7">
        <v>2018</v>
      </c>
    </row>
    <row r="17" spans="1:3">
      <c r="A17" s="2" t="s">
        <v>157</v>
      </c>
      <c r="B17" s="27">
        <f>200703.99/12</f>
        <v>16725.3325</v>
      </c>
      <c r="C17" s="2" t="s">
        <v>153</v>
      </c>
    </row>
    <row r="18" spans="1:3">
      <c r="A18" s="2" t="s">
        <v>158</v>
      </c>
      <c r="B18" s="27">
        <v>16725.330000000002</v>
      </c>
      <c r="C18" s="2" t="s">
        <v>153</v>
      </c>
    </row>
    <row r="19" spans="1:3">
      <c r="A19" s="2" t="s">
        <v>159</v>
      </c>
      <c r="B19" s="27">
        <v>16725.330000000002</v>
      </c>
      <c r="C19" s="2" t="s">
        <v>153</v>
      </c>
    </row>
    <row r="20" spans="1:3">
      <c r="A20" s="2" t="s">
        <v>160</v>
      </c>
      <c r="B20" s="27">
        <v>16725.330000000002</v>
      </c>
      <c r="C20" s="2" t="s">
        <v>153</v>
      </c>
    </row>
    <row r="21" spans="1:3">
      <c r="A21" s="35" t="s">
        <v>161</v>
      </c>
      <c r="B21" s="27">
        <v>16725.330000000002</v>
      </c>
    </row>
    <row r="22" spans="1:3">
      <c r="A22" s="2" t="s">
        <v>162</v>
      </c>
      <c r="B22" s="27">
        <v>16725.330000000002</v>
      </c>
    </row>
    <row r="23" spans="1:3">
      <c r="A23" s="2" t="s">
        <v>163</v>
      </c>
      <c r="B23" s="27">
        <v>16725.330000000002</v>
      </c>
    </row>
    <row r="24" spans="1:3">
      <c r="A24" s="2" t="s">
        <v>164</v>
      </c>
      <c r="B24" s="27">
        <v>16725.330000000002</v>
      </c>
    </row>
    <row r="25" spans="1:3">
      <c r="A25" s="2" t="s">
        <v>165</v>
      </c>
      <c r="B25" s="27">
        <v>16725.330000000002</v>
      </c>
    </row>
    <row r="26" spans="1:3">
      <c r="A26" s="2" t="s">
        <v>166</v>
      </c>
      <c r="B26" s="27">
        <v>16725.330000000002</v>
      </c>
    </row>
    <row r="27" spans="1:3">
      <c r="A27" s="2" t="s">
        <v>167</v>
      </c>
      <c r="B27" s="27">
        <v>16725.330000000002</v>
      </c>
    </row>
    <row r="28" spans="1:3">
      <c r="A28" s="2" t="s">
        <v>168</v>
      </c>
      <c r="B28" s="27">
        <v>16725.330000000002</v>
      </c>
    </row>
    <row r="29" spans="1:3" ht="15.75" thickBot="1">
      <c r="A29" s="2" t="s">
        <v>156</v>
      </c>
      <c r="B29" s="33">
        <f>SUM(B17:B28)</f>
        <v>200703.96250000008</v>
      </c>
    </row>
    <row r="30" spans="1:3" ht="15" thickTop="1"/>
    <row r="31" spans="1:3">
      <c r="B31" s="9">
        <f>+B29-B17-B18-B19-B20</f>
        <v>133802.64000000007</v>
      </c>
    </row>
  </sheetData>
  <pageMargins left="0.7" right="0.7" top="0.75" bottom="0.75" header="0.3" footer="0.3"/>
  <pageSetup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E45D-6AE6-41B4-AD15-8DD15C3988D0}">
  <dimension ref="A1:G30"/>
  <sheetViews>
    <sheetView view="pageBreakPreview" zoomScale="60" zoomScaleNormal="100" workbookViewId="0">
      <selection activeCell="F5" sqref="F5"/>
    </sheetView>
  </sheetViews>
  <sheetFormatPr baseColWidth="10" defaultRowHeight="14.25"/>
  <cols>
    <col min="1" max="1" width="20.85546875" style="37" customWidth="1"/>
    <col min="2" max="2" width="29.28515625" style="37" customWidth="1"/>
    <col min="3" max="3" width="37.42578125" style="37" customWidth="1"/>
    <col min="4" max="4" width="35.42578125" style="37" customWidth="1"/>
    <col min="5" max="5" width="21.85546875" style="37" customWidth="1"/>
    <col min="6" max="6" width="22.28515625" style="37" customWidth="1"/>
    <col min="7" max="7" width="18.28515625" style="37" customWidth="1"/>
    <col min="8" max="16384" width="11.42578125" style="37"/>
  </cols>
  <sheetData>
    <row r="1" spans="1:7" ht="15">
      <c r="A1" s="7" t="s">
        <v>231</v>
      </c>
      <c r="B1" s="7" t="s">
        <v>232</v>
      </c>
      <c r="C1" s="2"/>
      <c r="D1" s="2"/>
      <c r="E1" s="2"/>
      <c r="F1" s="2"/>
    </row>
    <row r="2" spans="1:7">
      <c r="A2" s="2" t="s">
        <v>233</v>
      </c>
      <c r="B2" s="2"/>
      <c r="C2" s="2"/>
      <c r="D2" s="2"/>
      <c r="E2" s="2"/>
      <c r="F2" s="2"/>
    </row>
    <row r="3" spans="1:7" ht="15">
      <c r="A3" s="2" t="s">
        <v>234</v>
      </c>
      <c r="B3" s="2"/>
      <c r="C3" s="2"/>
      <c r="D3" s="2"/>
      <c r="E3" s="2"/>
      <c r="F3" s="2"/>
    </row>
    <row r="4" spans="1:7">
      <c r="E4" s="73"/>
    </row>
    <row r="7" spans="1:7" ht="30.75" thickBot="1">
      <c r="A7" s="36"/>
      <c r="B7" s="50" t="s">
        <v>226</v>
      </c>
      <c r="C7" s="36"/>
      <c r="D7" s="36"/>
      <c r="E7" s="36"/>
      <c r="F7" s="36"/>
      <c r="G7" s="36"/>
    </row>
    <row r="8" spans="1:7" ht="15">
      <c r="A8" s="105" t="s">
        <v>169</v>
      </c>
      <c r="B8" s="105" t="s">
        <v>170</v>
      </c>
      <c r="C8" s="51"/>
      <c r="D8" s="51"/>
      <c r="E8" s="52"/>
      <c r="F8" s="51"/>
      <c r="G8" s="52"/>
    </row>
    <row r="9" spans="1:7" ht="30">
      <c r="A9" s="106"/>
      <c r="B9" s="106"/>
      <c r="C9" s="53" t="s">
        <v>171</v>
      </c>
      <c r="D9" s="53" t="s">
        <v>172</v>
      </c>
      <c r="E9" s="54" t="s">
        <v>173</v>
      </c>
      <c r="F9" s="53" t="s">
        <v>174</v>
      </c>
      <c r="G9" s="54" t="s">
        <v>175</v>
      </c>
    </row>
    <row r="10" spans="1:7" ht="15.75" thickBot="1">
      <c r="A10" s="107"/>
      <c r="B10" s="107"/>
      <c r="C10" s="55"/>
      <c r="D10" s="55"/>
      <c r="E10" s="56"/>
      <c r="F10" s="55"/>
      <c r="G10" s="56"/>
    </row>
    <row r="11" spans="1:7">
      <c r="A11" s="57">
        <v>43174</v>
      </c>
      <c r="B11" s="58" t="s">
        <v>176</v>
      </c>
      <c r="C11" s="58" t="s">
        <v>177</v>
      </c>
      <c r="D11" s="58" t="s">
        <v>178</v>
      </c>
      <c r="E11" s="59" t="s">
        <v>179</v>
      </c>
      <c r="F11" s="60">
        <v>15635</v>
      </c>
      <c r="G11" s="61">
        <v>43220</v>
      </c>
    </row>
    <row r="12" spans="1:7">
      <c r="A12" s="62">
        <v>43222</v>
      </c>
      <c r="B12" s="63" t="s">
        <v>180</v>
      </c>
      <c r="C12" s="63" t="s">
        <v>181</v>
      </c>
      <c r="D12" s="63" t="s">
        <v>182</v>
      </c>
      <c r="E12" s="64" t="s">
        <v>183</v>
      </c>
      <c r="F12" s="65">
        <v>29500</v>
      </c>
      <c r="G12" s="62">
        <v>43281</v>
      </c>
    </row>
    <row r="13" spans="1:7">
      <c r="A13" s="62">
        <v>43264</v>
      </c>
      <c r="B13" s="63" t="s">
        <v>184</v>
      </c>
      <c r="C13" s="63" t="s">
        <v>181</v>
      </c>
      <c r="D13" s="63" t="s">
        <v>182</v>
      </c>
      <c r="E13" s="64" t="s">
        <v>183</v>
      </c>
      <c r="F13" s="65">
        <v>23600</v>
      </c>
      <c r="G13" s="62">
        <v>43281</v>
      </c>
    </row>
    <row r="14" spans="1:7">
      <c r="A14" s="62">
        <v>43266</v>
      </c>
      <c r="B14" s="63" t="s">
        <v>185</v>
      </c>
      <c r="C14" s="63" t="s">
        <v>177</v>
      </c>
      <c r="D14" s="63" t="s">
        <v>186</v>
      </c>
      <c r="E14" s="64" t="s">
        <v>187</v>
      </c>
      <c r="F14" s="65">
        <v>17700</v>
      </c>
      <c r="G14" s="62">
        <v>42947</v>
      </c>
    </row>
    <row r="15" spans="1:7">
      <c r="A15" s="62">
        <v>43272</v>
      </c>
      <c r="B15" s="63" t="s">
        <v>188</v>
      </c>
      <c r="C15" s="63" t="s">
        <v>189</v>
      </c>
      <c r="D15" s="63" t="s">
        <v>190</v>
      </c>
      <c r="E15" s="64" t="s">
        <v>191</v>
      </c>
      <c r="F15" s="66">
        <v>25919.919999999998</v>
      </c>
      <c r="G15" s="62">
        <v>43312</v>
      </c>
    </row>
    <row r="16" spans="1:7" ht="28.5">
      <c r="A16" s="62">
        <v>43257</v>
      </c>
      <c r="B16" s="63" t="s">
        <v>192</v>
      </c>
      <c r="C16" s="63" t="s">
        <v>193</v>
      </c>
      <c r="D16" s="63" t="s">
        <v>194</v>
      </c>
      <c r="E16" s="64" t="s">
        <v>187</v>
      </c>
      <c r="F16" s="66">
        <v>7482</v>
      </c>
      <c r="G16" s="62">
        <v>43281</v>
      </c>
    </row>
    <row r="17" spans="1:7" ht="28.5">
      <c r="A17" s="62">
        <v>43262</v>
      </c>
      <c r="B17" s="63" t="s">
        <v>195</v>
      </c>
      <c r="C17" s="63" t="s">
        <v>196</v>
      </c>
      <c r="D17" s="63" t="s">
        <v>197</v>
      </c>
      <c r="E17" s="64" t="s">
        <v>198</v>
      </c>
      <c r="F17" s="66">
        <v>70800</v>
      </c>
      <c r="G17" s="62">
        <v>43281</v>
      </c>
    </row>
    <row r="18" spans="1:7">
      <c r="A18" s="62">
        <v>43131</v>
      </c>
      <c r="B18" s="63" t="s">
        <v>199</v>
      </c>
      <c r="C18" s="63" t="s">
        <v>200</v>
      </c>
      <c r="D18" s="63" t="s">
        <v>201</v>
      </c>
      <c r="E18" s="64" t="s">
        <v>202</v>
      </c>
      <c r="F18" s="65">
        <f>470086-316044</f>
        <v>154042</v>
      </c>
      <c r="G18" s="62">
        <v>43159</v>
      </c>
    </row>
    <row r="19" spans="1:7">
      <c r="A19" s="62">
        <v>43193</v>
      </c>
      <c r="B19" s="63" t="s">
        <v>203</v>
      </c>
      <c r="C19" s="63" t="s">
        <v>200</v>
      </c>
      <c r="D19" s="63" t="s">
        <v>201</v>
      </c>
      <c r="E19" s="64" t="s">
        <v>202</v>
      </c>
      <c r="F19" s="65">
        <v>81436</v>
      </c>
      <c r="G19" s="62">
        <v>43223</v>
      </c>
    </row>
    <row r="20" spans="1:7">
      <c r="A20" s="62">
        <v>43091</v>
      </c>
      <c r="B20" s="63" t="s">
        <v>204</v>
      </c>
      <c r="C20" s="63" t="s">
        <v>200</v>
      </c>
      <c r="D20" s="63" t="s">
        <v>205</v>
      </c>
      <c r="E20" s="64" t="s">
        <v>206</v>
      </c>
      <c r="F20" s="65">
        <v>14707.41</v>
      </c>
      <c r="G20" s="62">
        <v>43122</v>
      </c>
    </row>
    <row r="21" spans="1:7" ht="28.5">
      <c r="A21" s="62">
        <v>42491</v>
      </c>
      <c r="B21" s="63" t="s">
        <v>207</v>
      </c>
      <c r="C21" s="63" t="s">
        <v>208</v>
      </c>
      <c r="D21" s="63" t="s">
        <v>209</v>
      </c>
      <c r="E21" s="64" t="s">
        <v>210</v>
      </c>
      <c r="F21" s="65">
        <v>2457627.2699999996</v>
      </c>
      <c r="G21" s="62">
        <v>43100</v>
      </c>
    </row>
    <row r="22" spans="1:7">
      <c r="A22" s="62">
        <v>43178</v>
      </c>
      <c r="B22" s="63" t="s">
        <v>211</v>
      </c>
      <c r="C22" s="63" t="s">
        <v>212</v>
      </c>
      <c r="D22" s="63" t="s">
        <v>213</v>
      </c>
      <c r="E22" s="64" t="s">
        <v>214</v>
      </c>
      <c r="F22" s="65">
        <v>523872.98</v>
      </c>
      <c r="G22" s="62">
        <v>43237</v>
      </c>
    </row>
    <row r="23" spans="1:7">
      <c r="A23" s="62">
        <v>43192</v>
      </c>
      <c r="B23" s="63" t="s">
        <v>180</v>
      </c>
      <c r="C23" s="63" t="s">
        <v>215</v>
      </c>
      <c r="D23" s="63" t="s">
        <v>216</v>
      </c>
      <c r="E23" s="64" t="s">
        <v>217</v>
      </c>
      <c r="F23" s="65">
        <v>10440</v>
      </c>
      <c r="G23" s="62">
        <v>43222</v>
      </c>
    </row>
    <row r="24" spans="1:7" ht="28.5">
      <c r="A24" s="62">
        <v>43209</v>
      </c>
      <c r="B24" s="63" t="s">
        <v>218</v>
      </c>
      <c r="C24" s="63" t="s">
        <v>189</v>
      </c>
      <c r="D24" s="63" t="s">
        <v>219</v>
      </c>
      <c r="E24" s="64" t="s">
        <v>220</v>
      </c>
      <c r="F24" s="65">
        <v>3761.25</v>
      </c>
      <c r="G24" s="62">
        <v>43239</v>
      </c>
    </row>
    <row r="25" spans="1:7" ht="28.5">
      <c r="A25" s="62">
        <v>43209</v>
      </c>
      <c r="B25" s="63" t="s">
        <v>218</v>
      </c>
      <c r="C25" s="63" t="s">
        <v>189</v>
      </c>
      <c r="D25" s="63" t="s">
        <v>219</v>
      </c>
      <c r="E25" s="64" t="s">
        <v>221</v>
      </c>
      <c r="F25" s="65">
        <v>7375</v>
      </c>
      <c r="G25" s="62">
        <v>43239</v>
      </c>
    </row>
    <row r="26" spans="1:7">
      <c r="A26" s="62">
        <v>43255</v>
      </c>
      <c r="B26" s="63" t="s">
        <v>222</v>
      </c>
      <c r="C26" s="63" t="s">
        <v>223</v>
      </c>
      <c r="D26" s="63" t="s">
        <v>224</v>
      </c>
      <c r="E26" s="64" t="s">
        <v>225</v>
      </c>
      <c r="F26" s="65">
        <v>39617.120000000003</v>
      </c>
      <c r="G26" s="62">
        <v>43281</v>
      </c>
    </row>
    <row r="27" spans="1:7" ht="15">
      <c r="A27" s="67"/>
      <c r="B27" s="68"/>
      <c r="C27" s="68"/>
      <c r="D27" s="69"/>
      <c r="E27" s="69"/>
      <c r="F27" s="70"/>
      <c r="G27" s="69"/>
    </row>
    <row r="28" spans="1:7" ht="15">
      <c r="A28" s="71"/>
      <c r="B28" s="68"/>
      <c r="C28" s="68"/>
      <c r="D28" s="69"/>
      <c r="E28" s="69"/>
      <c r="F28" s="70"/>
      <c r="G28" s="69"/>
    </row>
    <row r="29" spans="1:7" ht="15.75" thickBot="1">
      <c r="A29" s="71"/>
      <c r="B29" s="68"/>
      <c r="C29" s="68"/>
      <c r="D29" s="108" t="s">
        <v>227</v>
      </c>
      <c r="E29" s="109"/>
      <c r="F29" s="72">
        <f>SUM(F11:F28)</f>
        <v>3483515.9499999997</v>
      </c>
      <c r="G29" s="69"/>
    </row>
    <row r="30" spans="1:7" ht="15" thickTop="1"/>
  </sheetData>
  <mergeCells count="3">
    <mergeCell ref="A8:A10"/>
    <mergeCell ref="B8:B10"/>
    <mergeCell ref="D29:E29"/>
  </mergeCells>
  <pageMargins left="0.70866141732283472" right="0.70866141732283472" top="0.74803149606299213" bottom="0.74803149606299213"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45</vt:i4>
      </vt:variant>
    </vt:vector>
  </HeadingPairs>
  <TitlesOfParts>
    <vt:vector size="53" baseType="lpstr">
      <vt:lpstr>BC</vt:lpstr>
      <vt:lpstr>NOTA</vt:lpstr>
      <vt:lpstr>EJ</vt:lpstr>
      <vt:lpstr>NOTA 1</vt:lpstr>
      <vt:lpstr>NOTA 2</vt:lpstr>
      <vt:lpstr>NOTA 3</vt:lpstr>
      <vt:lpstr>NOTA 4</vt:lpstr>
      <vt:lpstr>NOTA 5</vt:lpstr>
      <vt:lpstr>NOTA!_Toc155686848</vt:lpstr>
      <vt:lpstr>NOTA!_Toc155686850</vt:lpstr>
      <vt:lpstr>NOTA!_Toc155686865</vt:lpstr>
      <vt:lpstr>NOTA!_Toc180760083</vt:lpstr>
      <vt:lpstr>NOTA!_Toc180760096</vt:lpstr>
      <vt:lpstr>NOTA!_Toc180760098</vt:lpstr>
      <vt:lpstr>NOTA!_Toc191191204</vt:lpstr>
      <vt:lpstr>NOTA!_Toc191191207</vt:lpstr>
      <vt:lpstr>NOTA!_Toc191191210</vt:lpstr>
      <vt:lpstr>NOTA!_Toc191191212</vt:lpstr>
      <vt:lpstr>NOTA!_Toc191191217</vt:lpstr>
      <vt:lpstr>NOTA!_Toc191191221</vt:lpstr>
      <vt:lpstr>NOTA!_Toc191191222</vt:lpstr>
      <vt:lpstr>NOTA!_Toc191191223</vt:lpstr>
      <vt:lpstr>NOTA!_Toc191191231</vt:lpstr>
      <vt:lpstr>NOTA!_Toc191191235</vt:lpstr>
      <vt:lpstr>NOTA!_Toc207181362</vt:lpstr>
      <vt:lpstr>NOTA!_Toc207181378</vt:lpstr>
      <vt:lpstr>NOTA!_Toc207181386</vt:lpstr>
      <vt:lpstr>NOTA!_Toc208202775</vt:lpstr>
      <vt:lpstr>NOTA!_Toc208202776</vt:lpstr>
      <vt:lpstr>NOTA!_Toc208202778</vt:lpstr>
      <vt:lpstr>NOTA!_Toc208202779</vt:lpstr>
      <vt:lpstr>NOTA!_Toc208202785</vt:lpstr>
      <vt:lpstr>NOTA!_Toc208202786</vt:lpstr>
      <vt:lpstr>NOTA!_Toc208202788</vt:lpstr>
      <vt:lpstr>NOTA!_Toc208202789</vt:lpstr>
      <vt:lpstr>NOTA!_Toc208202790</vt:lpstr>
      <vt:lpstr>NOTA!_Toc208202791</vt:lpstr>
      <vt:lpstr>NOTA!_Toc208202793</vt:lpstr>
      <vt:lpstr>NOTA!_Toc208202794</vt:lpstr>
      <vt:lpstr>NOTA!_Toc208202795</vt:lpstr>
      <vt:lpstr>NOTA!_Toc208202797</vt:lpstr>
      <vt:lpstr>NOTA!_Toc208202798</vt:lpstr>
      <vt:lpstr>NOTA!_Toc208202799</vt:lpstr>
      <vt:lpstr>NOTA!_Toc208202801</vt:lpstr>
      <vt:lpstr>NOTA!_Toc208202802</vt:lpstr>
      <vt:lpstr>NOTA!_Toc208202803</vt:lpstr>
      <vt:lpstr>NOTA!_Toc208202804</vt:lpstr>
      <vt:lpstr>NOTA!_Toc208202805</vt:lpstr>
      <vt:lpstr>NOTA!_Toc208202806</vt:lpstr>
      <vt:lpstr>NOTA!_Toc208202807</vt:lpstr>
      <vt:lpstr>NOTA!_Toc208202808</vt:lpstr>
      <vt:lpstr>NOTA!_Toc208202810</vt:lpstr>
      <vt:lpstr>'NOTA 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Escuela</dc:creator>
  <cp:lastModifiedBy>INM_RAI</cp:lastModifiedBy>
  <cp:lastPrinted>2018-07-06T19:59:03Z</cp:lastPrinted>
  <dcterms:created xsi:type="dcterms:W3CDTF">2018-06-07T13:48:38Z</dcterms:created>
  <dcterms:modified xsi:type="dcterms:W3CDTF">2018-07-12T14:59:25Z</dcterms:modified>
</cp:coreProperties>
</file>